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668" tabRatio="573" activeTab="5"/>
  </bookViews>
  <sheets>
    <sheet name="2 " sheetId="1" r:id="rId1"/>
    <sheet name=" 3 " sheetId="2" r:id="rId2"/>
    <sheet name="4 " sheetId="3" r:id="rId3"/>
    <sheet name="5 " sheetId="4" r:id="rId4"/>
    <sheet name="6 " sheetId="5" r:id="rId5"/>
    <sheet name="7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0">'[2]Sheet1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0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0">'[2]Sheet1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0">'[5]Sheet3'!$A$3</definedName>
    <definedName name="hjj" localSheetId="2">'[4]Sheet3'!$A$3</definedName>
    <definedName name="hjj" localSheetId="3">'[4]Sheet3'!$A$3</definedName>
    <definedName name="hjj" localSheetId="4">'[6]Sheet3'!$A$3</definedName>
    <definedName name="hjj">'[7]Sheet3'!$A$3</definedName>
    <definedName name="hl_0" localSheetId="1">#REF!</definedName>
    <definedName name="hl_0" localSheetId="0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0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'[2]Sheet1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0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0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'!$B$1:$F$31</definedName>
    <definedName name="_xlnm.Print_Area" localSheetId="0">'2 '!$A$1:$C$29</definedName>
    <definedName name="_xlnm.Print_Area" localSheetId="2">'4 '!$A$1:$E$25</definedName>
    <definedName name="_xlnm.Print_Area" localSheetId="3">'5 '!$A$1:$E$15</definedName>
    <definedName name="_xlnm.Print_Area" localSheetId="4">'6 '!$A$1:$E$29</definedName>
    <definedName name="_xlnm.Print_Area" localSheetId="5">'7'!$A$1:$DS$33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'[8]Sheet3'!$A$2</definedName>
    <definedName name="ц" localSheetId="0">'[9]Sheet3'!$A$2</definedName>
    <definedName name="ц" localSheetId="2">'[8]Sheet3'!$A$2</definedName>
    <definedName name="ц" localSheetId="3">'[8]Sheet3'!$A$2</definedName>
    <definedName name="ц" localSheetId="4">'[10]Sheet3'!$A$2</definedName>
    <definedName name="ц">'[11]Sheet3'!$A$2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<sst xmlns="http://schemas.openxmlformats.org/spreadsheetml/2006/main" count="285" uniqueCount="183">
  <si>
    <t>Показник</t>
  </si>
  <si>
    <t>зміна значення</t>
  </si>
  <si>
    <t>%</t>
  </si>
  <si>
    <t xml:space="preserve"> + (-)                            тис. осіб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</si>
  <si>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</si>
  <si>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</si>
  <si>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</si>
  <si>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+ (-)                       тис. осіб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</si>
  <si>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</si>
  <si>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</si>
  <si>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</si>
  <si>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</si>
  <si>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</si>
  <si>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</si>
  <si>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</si>
  <si>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</si>
  <si>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</si>
  <si>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</si>
  <si>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</si>
  <si>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претендентів на 1 вакансію, осіб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</si>
  <si>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</si>
  <si>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</si>
  <si>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</si>
  <si>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</si>
  <si>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різниця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</si>
  <si>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</si>
  <si>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</si>
  <si>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</si>
  <si>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</si>
  <si>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</si>
  <si>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</si>
  <si>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</si>
  <si>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</si>
  <si>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</si>
  <si>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</si>
  <si>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</si>
  <si>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</si>
  <si>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</si>
  <si>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</si>
  <si>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</si>
  <si>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</si>
  <si>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</si>
  <si>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</si>
  <si>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</si>
  <si>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</si>
  <si>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</si>
  <si>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</si>
  <si>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</si>
  <si>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</si>
  <si>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</si>
  <si>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</si>
  <si>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</si>
  <si>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</si>
  <si>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</si>
  <si>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</si>
  <si>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</si>
  <si>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</si>
  <si>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</si>
  <si>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</si>
  <si>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</si>
  <si>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</si>
  <si>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</si>
  <si>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</si>
  <si>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</si>
  <si>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</si>
  <si>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за 9 місяців 2016 -2017 рр.</t>
  </si>
  <si>
    <t>Надання послуг зареєстрованим безробітним</t>
  </si>
  <si>
    <t>Всього отримали роботу                                        (у т.ч. за договорами ЦПХ та самостійно), осіб</t>
  </si>
  <si>
    <t>Працевлаштовано до набуття статусу безробітного, осіб</t>
  </si>
  <si>
    <t>Питома вага працевлаштованих осіб до набуття статусу безробітного, у загальній кількості громадян, що отримали роботу, відсоток</t>
  </si>
  <si>
    <t>Чисельність працевлаштованих безробітних за направленням СЗ, осіб</t>
  </si>
  <si>
    <t>у т.ч.</t>
  </si>
  <si>
    <t>рівень                         працевлаштування, %</t>
  </si>
  <si>
    <t>рівень працевлаштування після закінчення профнавчання, %</t>
  </si>
  <si>
    <t>Чисельність безробітних,                                   які проходили навчання в ЦПТО,                                                осіб</t>
  </si>
  <si>
    <t>рівень працевлаштування після закінчення навчання в ЦПТО, %</t>
  </si>
  <si>
    <t>Чисельність безробітних осіб, які брали участь у громадських  та інших роботах тимчасового характеру</t>
  </si>
  <si>
    <t>з них безробітні</t>
  </si>
  <si>
    <t>Чисельність осіб, які отримували допомогу по безробіттю, осіб</t>
  </si>
  <si>
    <t>Середня тривалість отримання допомоги по безробіттю, днів</t>
  </si>
  <si>
    <t>Середня тривалість пошуку роботи, дні</t>
  </si>
  <si>
    <t>Питома вага довготривалих безробітних</t>
  </si>
  <si>
    <t xml:space="preserve">Питома вага безробітних,  знятих з реєстрації без працевлаштування                         </t>
  </si>
  <si>
    <t>Кількість роботодавців, які надали інформацію про вакансії, одиниць</t>
  </si>
  <si>
    <t>Кількість вакансій на кінець періоду, одиниць</t>
  </si>
  <si>
    <t>шляхом виплати одноразової допомоги по безробіттю, осіб</t>
  </si>
  <si>
    <t>за рахунок виплати компенсації роботодавцю у розмірі ЄВ, осіб</t>
  </si>
  <si>
    <t>різ-ниця</t>
  </si>
  <si>
    <t>з них,                                      зареєстровані у звітному періоді</t>
  </si>
  <si>
    <t>за формою 3-ПН</t>
  </si>
  <si>
    <t>з інших джерел</t>
  </si>
  <si>
    <t>Черкаська область</t>
  </si>
  <si>
    <t>Городищенський РЦЗ</t>
  </si>
  <si>
    <t>Драбівський РЦЗ</t>
  </si>
  <si>
    <t>Жашківський РЦЗ</t>
  </si>
  <si>
    <t>Звенигородський РЦЗ</t>
  </si>
  <si>
    <t>Золотоніський МРЦЗ</t>
  </si>
  <si>
    <t>Кам"янський РЦЗ</t>
  </si>
  <si>
    <t>Корсунь.-Шевченк. РЦЗ</t>
  </si>
  <si>
    <t>Катеринопільський РЦЗ</t>
  </si>
  <si>
    <t>Лисянський РЦЗ</t>
  </si>
  <si>
    <t>Маньківський РЦЗ</t>
  </si>
  <si>
    <t>Монастирищенський РЦЗ</t>
  </si>
  <si>
    <t>Тальнівський РЦЗ</t>
  </si>
  <si>
    <t>Уманський РЦЗ</t>
  </si>
  <si>
    <t>Христинівський РЦЗ</t>
  </si>
  <si>
    <t>Черкаський РЦЗ</t>
  </si>
  <si>
    <t>Чигиринський РЦЗ</t>
  </si>
  <si>
    <t>Чорнобаївський РЦЗ</t>
  </si>
  <si>
    <t>Шполянський РЦЗ</t>
  </si>
  <si>
    <t>Ватутінський МЦЗ</t>
  </si>
  <si>
    <t>Канівський МРЦЗ</t>
  </si>
  <si>
    <t>Смілянський МРЦЗ</t>
  </si>
  <si>
    <t>Уманський МЦЗ</t>
  </si>
  <si>
    <t>Черкаський МЦЗ</t>
  </si>
  <si>
    <r>
      <t xml:space="preserve">Середня тривалість пошуку роботи </t>
    </r>
    <r>
      <rPr>
        <b/>
        <i/>
        <sz val="10"/>
        <rFont val="Times New Roman"/>
        <family val="1"/>
      </rPr>
      <t>(без урахування  терміну проходження профнавчання)</t>
    </r>
    <r>
      <rPr>
        <sz val="10"/>
        <rFont val="Times New Roman"/>
        <family val="1"/>
      </rPr>
      <t>, дні</t>
    </r>
  </si>
  <si>
    <t>Діяльність Черкаської обласної служби зайнятості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</si>
  <si>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</si>
  <si>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</si>
  <si>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</si>
  <si>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</si>
  <si>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</si>
  <si>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</si>
  <si>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</si>
  <si>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</si>
  <si>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</si>
  <si>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 xml:space="preserve">  з них в ЦПТО, осіб</t>
  </si>
  <si>
    <t xml:space="preserve">  + 268 грн.</t>
  </si>
  <si>
    <t xml:space="preserve">  2017 р.</t>
  </si>
  <si>
    <t xml:space="preserve"> 2018 р.</t>
  </si>
  <si>
    <t>Отримували допомогу по безробіттю,                                                             осіб</t>
  </si>
  <si>
    <t>Кількість вакансій по формі 3-ПН,  одиниць</t>
  </si>
  <si>
    <t>Інформація про вакансії, отримані з інших джерел, одиниць</t>
  </si>
  <si>
    <t>область</t>
  </si>
  <si>
    <t>2351 Городищенський РЦЗ</t>
  </si>
  <si>
    <t>2353 Драбівський РЦЗ</t>
  </si>
  <si>
    <t>2352 Жашківський РЦЗ</t>
  </si>
  <si>
    <t>2354 Звенигородський РЦЗ</t>
  </si>
  <si>
    <t>2355 Золотоніський МРЦЗ</t>
  </si>
  <si>
    <t>2356 КАМ'ЯНСЬКА РАЙОННА ФІЛІЯ ЧЕРКАСЬКОГО ОБЛАСНОГО ЦЕНТРУ ЗАЙНЯТОСТІ</t>
  </si>
  <si>
    <t>2358 Корсунь-Шевченківський РЦЗ</t>
  </si>
  <si>
    <t>2357 Катеринопільський РЦЗ</t>
  </si>
  <si>
    <t>2359 Лисянський РЦЗ</t>
  </si>
  <si>
    <t>2360 Маньківський РЦЗ</t>
  </si>
  <si>
    <t>2361 МОНАСТИРИЩЕНСЬКИЙ РЦЗ</t>
  </si>
  <si>
    <t>2362 Тальнівський РЦЗ</t>
  </si>
  <si>
    <t>2367 Уманський РЦЗ</t>
  </si>
  <si>
    <t>2363 Христинівський РЦЗ</t>
  </si>
  <si>
    <t>2368 Черкаський РЦЗ</t>
  </si>
  <si>
    <t>2365 Чигиринський РЦЗ</t>
  </si>
  <si>
    <t>2364 Чорнобаївський РЦЗ</t>
  </si>
  <si>
    <t>2366 Шполянський РЦЗ</t>
  </si>
  <si>
    <t>2304 ВАТУТІНСЬКА МІСЬКА ФІЛІЯ ЧЕРКАСЬКОГО ОБЛАСНОГО ЦЕНТРУ ЗАЙНЯТОСТІ</t>
  </si>
  <si>
    <t>2301 Канівський МРЦЗ</t>
  </si>
  <si>
    <t>2302 Смілянський МРЦЗ</t>
  </si>
  <si>
    <t>2303 Уманський МЦЗ</t>
  </si>
  <si>
    <t>2300 Черкаський МЦЗ</t>
  </si>
  <si>
    <t>У середньому за період</t>
  </si>
  <si>
    <t>9 місяців 2017 року</t>
  </si>
  <si>
    <t>9 місяців 2016 року</t>
  </si>
  <si>
    <t>Економічно активне населення, тис. осіб</t>
  </si>
  <si>
    <t>у віці 15–70 років</t>
  </si>
  <si>
    <t>працездатного віку</t>
  </si>
  <si>
    <t>Зайняте населення, тис. осіб</t>
  </si>
  <si>
    <t>Безробітне населення, тис. осіб</t>
  </si>
  <si>
    <t>(за методологією МОП)</t>
  </si>
  <si>
    <t>Економічно неактивне населення, тис. осіб</t>
  </si>
  <si>
    <t>Рівень економічної активності, у відсотках до населення відповідної вікової групи:</t>
  </si>
  <si>
    <t>Рівень зайнятості, у відсотках до населення відповідної вікової групи:</t>
  </si>
  <si>
    <t>Рівень безробіття (за методологією МОП),               у відсотках до економічно активного населення відповідної вікової групи:</t>
  </si>
  <si>
    <t>січень  2017 р.</t>
  </si>
  <si>
    <t>січень 2018 р.</t>
  </si>
  <si>
    <t>Інформація щодо запланованого масового вивільнення працівників                                                                                             за січень 2017-2018 рр.</t>
  </si>
  <si>
    <t>за січень 2017-2018 рр.</t>
  </si>
  <si>
    <t>січень 2017 р.</t>
  </si>
  <si>
    <t xml:space="preserve"> -0,9 в.п.</t>
  </si>
  <si>
    <t>Середній розмір допомоги по безробіттю,                                      у січні, грн.</t>
  </si>
  <si>
    <t>Станом на 1 лютого</t>
  </si>
  <si>
    <t xml:space="preserve"> - 6 осіб</t>
  </si>
  <si>
    <t>+ 951 грн.</t>
  </si>
  <si>
    <t xml:space="preserve"> у січні  2017 - 2018 рр.</t>
  </si>
  <si>
    <t>Середній розмір допомоги по безробіттю у січні,  грн.</t>
  </si>
  <si>
    <r>
      <t xml:space="preserve">2017               </t>
    </r>
    <r>
      <rPr>
        <sz val="11"/>
        <rFont val="Times New Roman"/>
        <family val="1"/>
      </rPr>
      <t>(за формою 3-ПН)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</si>
</sst>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_-* ###,0&quot;.&quot;00_р_._-;\-* ###,0&quot;.&quot;00_р_._-;_-* &quot;-&quot;??_р_._-;_-@_-"/>
    <numFmt numFmtId="184" formatCode="_(* ###,0&quot;.&quot;00_);_(* \(###,0&quot;.&quot;00\);_(* &quot;-&quot;??_);_(@_)"/>
  </numFmts>
  <fonts count="73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8"/>
      <name val="Calibri"/>
      <family val="2"/>
    </font>
    <font>
      <sz val="12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/>
      <top/>
      <bottom style="thin"/>
    </border>
  </borders>
  <cellStyleXfs count="4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6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8" borderId="0" applyNumberFormat="0" applyBorder="0" applyAlignment="0" applyProtection="0"/>
    <xf numFmtId="0" fontId="39" fillId="12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8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4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42" fillId="24" borderId="1" applyNumberFormat="0" applyAlignment="0" applyProtection="0"/>
    <xf numFmtId="0" fontId="42" fillId="42" borderId="1" applyNumberFormat="0" applyAlignment="0" applyProtection="0"/>
    <xf numFmtId="0" fontId="47" fillId="43" borderId="2" applyNumberFormat="0" applyAlignment="0" applyProtection="0"/>
    <xf numFmtId="0" fontId="47" fillId="44" borderId="2" applyNumberFormat="0" applyAlignment="0" applyProtection="0"/>
    <xf numFmtId="0" fontId="52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0" fillId="12" borderId="1" applyNumberFormat="0" applyAlignment="0" applyProtection="0"/>
    <xf numFmtId="0" fontId="40" fillId="13" borderId="1" applyNumberFormat="0" applyAlignment="0" applyProtection="0"/>
    <xf numFmtId="0" fontId="53" fillId="0" borderId="6" applyNumberFormat="0" applyFill="0" applyAlignment="0" applyProtection="0"/>
    <xf numFmtId="0" fontId="49" fillId="25" borderId="0" applyNumberFormat="0" applyBorder="0" applyAlignment="0" applyProtection="0"/>
    <xf numFmtId="0" fontId="49" fillId="45" borderId="0" applyNumberFormat="0" applyBorder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0" fontId="41" fillId="24" borderId="8" applyNumberFormat="0" applyAlignment="0" applyProtection="0"/>
    <xf numFmtId="0" fontId="41" fillId="42" borderId="8" applyNumberFormat="0" applyAlignment="0" applyProtection="0"/>
    <xf numFmtId="0" fontId="6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5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22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8" borderId="0" applyNumberFormat="0" applyBorder="0" applyAlignment="0" applyProtection="0"/>
    <xf numFmtId="0" fontId="39" fillId="35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12" borderId="1" applyNumberFormat="0" applyAlignment="0" applyProtection="0"/>
    <xf numFmtId="0" fontId="40" fillId="13" borderId="1" applyNumberFormat="0" applyAlignment="0" applyProtection="0"/>
    <xf numFmtId="0" fontId="40" fillId="12" borderId="1" applyNumberFormat="0" applyAlignment="0" applyProtection="0"/>
    <xf numFmtId="0" fontId="40" fillId="13" borderId="1" applyNumberFormat="0" applyAlignment="0" applyProtection="0"/>
    <xf numFmtId="0" fontId="40" fillId="12" borderId="1" applyNumberFormat="0" applyAlignment="0" applyProtection="0"/>
    <xf numFmtId="0" fontId="41" fillId="24" borderId="8" applyNumberFormat="0" applyAlignment="0" applyProtection="0"/>
    <xf numFmtId="0" fontId="41" fillId="24" borderId="8" applyNumberFormat="0" applyAlignment="0" applyProtection="0"/>
    <xf numFmtId="0" fontId="41" fillId="42" borderId="8" applyNumberFormat="0" applyAlignment="0" applyProtection="0"/>
    <xf numFmtId="0" fontId="41" fillId="24" borderId="8" applyNumberFormat="0" applyAlignment="0" applyProtection="0"/>
    <xf numFmtId="0" fontId="42" fillId="24" borderId="1" applyNumberFormat="0" applyAlignment="0" applyProtection="0"/>
    <xf numFmtId="0" fontId="42" fillId="24" borderId="1" applyNumberFormat="0" applyAlignment="0" applyProtection="0"/>
    <xf numFmtId="0" fontId="42" fillId="42" borderId="1" applyNumberFormat="0" applyAlignment="0" applyProtection="0"/>
    <xf numFmtId="0" fontId="42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3" fillId="0" borderId="6" applyNumberFormat="0" applyFill="0" applyAlignment="0" applyProtection="0"/>
    <xf numFmtId="0" fontId="46" fillId="0" borderId="13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43" borderId="2" applyNumberFormat="0" applyAlignment="0" applyProtection="0"/>
    <xf numFmtId="0" fontId="47" fillId="44" borderId="2" applyNumberFormat="0" applyAlignment="0" applyProtection="0"/>
    <xf numFmtId="0" fontId="47" fillId="43" borderId="2" applyNumberFormat="0" applyAlignment="0" applyProtection="0"/>
    <xf numFmtId="0" fontId="47" fillId="44" borderId="2" applyNumberFormat="0" applyAlignment="0" applyProtection="0"/>
    <xf numFmtId="0" fontId="47" fillId="43" borderId="2" applyNumberFormat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45" borderId="0" applyNumberFormat="0" applyBorder="0" applyAlignment="0" applyProtection="0"/>
    <xf numFmtId="0" fontId="42" fillId="24" borderId="1" applyNumberFormat="0" applyAlignment="0" applyProtection="0"/>
    <xf numFmtId="0" fontId="42" fillId="42" borderId="1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6" fillId="0" borderId="9" applyNumberFormat="0" applyFill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9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9" fontId="0" fillId="0" borderId="0" applyFont="0" applyFill="0" applyBorder="0" applyAlignment="0" applyProtection="0"/>
    <xf numFmtId="0" fontId="41" fillId="24" borderId="8" applyNumberFormat="0" applyAlignment="0" applyProtection="0"/>
    <xf numFmtId="0" fontId="41" fillId="42" borderId="8" applyNumberFormat="0" applyAlignment="0" applyProtection="0"/>
    <xf numFmtId="0" fontId="53" fillId="0" borderId="14" applyNumberFormat="0" applyFill="0" applyAlignment="0" applyProtection="0"/>
    <xf numFmtId="0" fontId="49" fillId="25" borderId="0" applyNumberFormat="0" applyBorder="0" applyAlignment="0" applyProtection="0"/>
    <xf numFmtId="0" fontId="49" fillId="45" borderId="0" applyNumberFormat="0" applyBorder="0" applyAlignment="0" applyProtection="0"/>
    <xf numFmtId="0" fontId="37" fillId="0" borderId="0">
      <alignment/>
      <protection/>
    </xf>
    <xf numFmtId="0" fontId="16" fillId="0" borderId="0">
      <alignment/>
      <protection/>
    </xf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364">
      <alignment/>
      <protection/>
    </xf>
    <xf numFmtId="0" fontId="1" fillId="14" borderId="0" xfId="364" applyFill="1">
      <alignment/>
      <protection/>
    </xf>
    <xf numFmtId="0" fontId="6" fillId="0" borderId="0" xfId="364" applyFont="1" applyAlignment="1">
      <alignment vertical="center"/>
      <protection/>
    </xf>
    <xf numFmtId="0" fontId="1" fillId="0" borderId="0" xfId="364" applyFont="1" applyAlignment="1">
      <alignment horizontal="left" vertical="center"/>
      <protection/>
    </xf>
    <xf numFmtId="0" fontId="1" fillId="0" borderId="0" xfId="364" applyAlignment="1">
      <alignment horizontal="center" vertical="center"/>
      <protection/>
    </xf>
    <xf numFmtId="0" fontId="1" fillId="0" borderId="0" xfId="364" applyFill="1">
      <alignment/>
      <protection/>
    </xf>
    <xf numFmtId="3" fontId="1" fillId="0" borderId="0" xfId="364" applyNumberFormat="1">
      <alignment/>
      <protection/>
    </xf>
    <xf numFmtId="0" fontId="1" fillId="47" borderId="0" xfId="364" applyFill="1">
      <alignment/>
      <protection/>
    </xf>
    <xf numFmtId="0" fontId="7" fillId="0" borderId="0" xfId="364" applyFont="1">
      <alignment/>
      <protection/>
    </xf>
    <xf numFmtId="0" fontId="1" fillId="0" borderId="0" xfId="364" applyBorder="1">
      <alignment/>
      <protection/>
    </xf>
    <xf numFmtId="1" fontId="6" fillId="0" borderId="0" xfId="367" applyNumberFormat="1" applyFont="1" applyFill="1" applyProtection="1">
      <alignment/>
      <protection locked="0"/>
    </xf>
    <xf numFmtId="1" fontId="10" fillId="0" borderId="0" xfId="367" applyNumberFormat="1" applyFont="1" applyFill="1" applyAlignment="1" applyProtection="1">
      <alignment horizontal="center"/>
      <protection locked="0"/>
    </xf>
    <xf numFmtId="1" fontId="1" fillId="0" borderId="0" xfId="367" applyNumberFormat="1" applyFont="1" applyFill="1" applyProtection="1">
      <alignment/>
      <protection locked="0"/>
    </xf>
    <xf numFmtId="1" fontId="1" fillId="0" borderId="0" xfId="367" applyNumberFormat="1" applyFont="1" applyFill="1" applyAlignment="1" applyProtection="1">
      <alignment/>
      <protection locked="0"/>
    </xf>
    <xf numFmtId="1" fontId="5" fillId="0" borderId="0" xfId="367" applyNumberFormat="1" applyFont="1" applyFill="1" applyAlignment="1" applyProtection="1">
      <alignment horizontal="right"/>
      <protection locked="0"/>
    </xf>
    <xf numFmtId="1" fontId="3" fillId="0" borderId="0" xfId="367" applyNumberFormat="1" applyFont="1" applyFill="1" applyProtection="1">
      <alignment/>
      <protection locked="0"/>
    </xf>
    <xf numFmtId="1" fontId="10" fillId="0" borderId="0" xfId="367" applyNumberFormat="1" applyFont="1" applyFill="1" applyBorder="1" applyAlignment="1" applyProtection="1">
      <alignment horizontal="center"/>
      <protection locked="0"/>
    </xf>
    <xf numFmtId="1" fontId="1" fillId="0" borderId="0" xfId="367" applyNumberFormat="1" applyFont="1" applyFill="1" applyBorder="1" applyProtection="1">
      <alignment/>
      <protection locked="0"/>
    </xf>
    <xf numFmtId="1" fontId="1" fillId="0" borderId="15" xfId="367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367" applyNumberFormat="1" applyFont="1" applyFill="1" applyBorder="1" applyAlignment="1" applyProtection="1">
      <alignment horizontal="center" vertical="center" wrapText="1"/>
      <protection locked="0"/>
    </xf>
    <xf numFmtId="1" fontId="14" fillId="0" borderId="17" xfId="367" applyNumberFormat="1" applyFont="1" applyFill="1" applyBorder="1" applyAlignment="1" applyProtection="1">
      <alignment horizontal="center" vertical="center" wrapText="1"/>
      <protection/>
    </xf>
    <xf numFmtId="1" fontId="1" fillId="0" borderId="17" xfId="367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367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367" applyNumberFormat="1" applyFont="1" applyFill="1" applyBorder="1" applyAlignment="1" applyProtection="1">
      <alignment horizontal="center" vertical="center" wrapText="1"/>
      <protection/>
    </xf>
    <xf numFmtId="1" fontId="14" fillId="0" borderId="0" xfId="367" applyNumberFormat="1" applyFont="1" applyFill="1" applyProtection="1">
      <alignment/>
      <protection locked="0"/>
    </xf>
    <xf numFmtId="1" fontId="1" fillId="0" borderId="17" xfId="367" applyNumberFormat="1" applyFont="1" applyFill="1" applyBorder="1" applyAlignment="1" applyProtection="1">
      <alignment horizontal="center"/>
      <protection/>
    </xf>
    <xf numFmtId="1" fontId="11" fillId="0" borderId="0" xfId="367" applyNumberFormat="1" applyFont="1" applyFill="1" applyAlignment="1" applyProtection="1">
      <alignment vertical="center"/>
      <protection locked="0"/>
    </xf>
    <xf numFmtId="1" fontId="17" fillId="0" borderId="0" xfId="367" applyNumberFormat="1" applyFont="1" applyFill="1" applyBorder="1" applyProtection="1">
      <alignment/>
      <protection locked="0"/>
    </xf>
    <xf numFmtId="0" fontId="4" fillId="0" borderId="17" xfId="365" applyFont="1" applyFill="1" applyBorder="1" applyAlignment="1">
      <alignment horizontal="center" vertical="center"/>
      <protection/>
    </xf>
    <xf numFmtId="0" fontId="20" fillId="0" borderId="0" xfId="372" applyFont="1" applyFill="1">
      <alignment/>
      <protection/>
    </xf>
    <xf numFmtId="0" fontId="22" fillId="0" borderId="0" xfId="372" applyFont="1" applyFill="1" applyBorder="1" applyAlignment="1">
      <alignment horizontal="center"/>
      <protection/>
    </xf>
    <xf numFmtId="0" fontId="22" fillId="0" borderId="0" xfId="372" applyFont="1" applyFill="1">
      <alignment/>
      <protection/>
    </xf>
    <xf numFmtId="0" fontId="24" fillId="0" borderId="0" xfId="372" applyFont="1" applyFill="1" applyAlignment="1">
      <alignment vertical="center"/>
      <protection/>
    </xf>
    <xf numFmtId="1" fontId="25" fillId="0" borderId="0" xfId="372" applyNumberFormat="1" applyFont="1" applyFill="1">
      <alignment/>
      <protection/>
    </xf>
    <xf numFmtId="0" fontId="25" fillId="0" borderId="0" xfId="372" applyFont="1" applyFill="1">
      <alignment/>
      <protection/>
    </xf>
    <xf numFmtId="0" fontId="24" fillId="0" borderId="0" xfId="372" applyFont="1" applyFill="1" applyAlignment="1">
      <alignment vertical="center" wrapText="1"/>
      <protection/>
    </xf>
    <xf numFmtId="0" fontId="25" fillId="0" borderId="0" xfId="372" applyFont="1" applyFill="1" applyAlignment="1">
      <alignment vertical="center"/>
      <protection/>
    </xf>
    <xf numFmtId="0" fontId="25" fillId="0" borderId="0" xfId="372" applyFont="1" applyFill="1" applyAlignment="1">
      <alignment horizontal="center"/>
      <protection/>
    </xf>
    <xf numFmtId="0" fontId="25" fillId="0" borderId="0" xfId="372" applyFont="1" applyFill="1" applyAlignment="1">
      <alignment wrapText="1"/>
      <protection/>
    </xf>
    <xf numFmtId="3" fontId="23" fillId="0" borderId="17" xfId="372" applyNumberFormat="1" applyFont="1" applyFill="1" applyBorder="1" applyAlignment="1">
      <alignment horizontal="center" vertical="center"/>
      <protection/>
    </xf>
    <xf numFmtId="0" fontId="22" fillId="0" borderId="0" xfId="372" applyFont="1" applyFill="1" applyAlignment="1">
      <alignment vertical="center"/>
      <protection/>
    </xf>
    <xf numFmtId="3" fontId="29" fillId="0" borderId="0" xfId="372" applyNumberFormat="1" applyFont="1" applyFill="1" applyAlignment="1">
      <alignment horizontal="center" vertical="center"/>
      <protection/>
    </xf>
    <xf numFmtId="3" fontId="28" fillId="0" borderId="17" xfId="372" applyNumberFormat="1" applyFont="1" applyFill="1" applyBorder="1" applyAlignment="1">
      <alignment horizontal="center" vertical="center" wrapText="1"/>
      <protection/>
    </xf>
    <xf numFmtId="3" fontId="28" fillId="0" borderId="17" xfId="372" applyNumberFormat="1" applyFont="1" applyFill="1" applyBorder="1" applyAlignment="1">
      <alignment horizontal="center" vertical="center"/>
      <protection/>
    </xf>
    <xf numFmtId="3" fontId="25" fillId="0" borderId="0" xfId="372" applyNumberFormat="1" applyFont="1" applyFill="1">
      <alignment/>
      <protection/>
    </xf>
    <xf numFmtId="173" fontId="25" fillId="0" borderId="0" xfId="372" applyNumberFormat="1" applyFont="1" applyFill="1">
      <alignment/>
      <protection/>
    </xf>
    <xf numFmtId="0" fontId="4" fillId="0" borderId="17" xfId="365" applyFont="1" applyFill="1" applyBorder="1" applyAlignment="1">
      <alignment horizontal="center" vertical="center" wrapText="1"/>
      <protection/>
    </xf>
    <xf numFmtId="172" fontId="2" fillId="0" borderId="17" xfId="365" applyNumberFormat="1" applyFont="1" applyFill="1" applyBorder="1" applyAlignment="1">
      <alignment horizontal="center" vertical="center" wrapText="1"/>
      <protection/>
    </xf>
    <xf numFmtId="173" fontId="4" fillId="0" borderId="17" xfId="365" applyNumberFormat="1" applyFont="1" applyFill="1" applyBorder="1" applyAlignment="1">
      <alignment horizontal="center" vertical="center"/>
      <protection/>
    </xf>
    <xf numFmtId="172" fontId="4" fillId="0" borderId="17" xfId="365" applyNumberFormat="1" applyFont="1" applyFill="1" applyBorder="1" applyAlignment="1">
      <alignment horizontal="center" vertical="center"/>
      <protection/>
    </xf>
    <xf numFmtId="3" fontId="2" fillId="0" borderId="17" xfId="365" applyNumberFormat="1" applyFont="1" applyFill="1" applyBorder="1" applyAlignment="1">
      <alignment horizontal="center" vertical="center" wrapText="1"/>
      <protection/>
    </xf>
    <xf numFmtId="49" fontId="4" fillId="0" borderId="17" xfId="365" applyNumberFormat="1" applyFont="1" applyFill="1" applyBorder="1" applyAlignment="1">
      <alignment horizontal="center" vertical="center"/>
      <protection/>
    </xf>
    <xf numFmtId="1" fontId="2" fillId="0" borderId="17" xfId="365" applyNumberFormat="1" applyFont="1" applyFill="1" applyBorder="1" applyAlignment="1">
      <alignment horizontal="center" vertical="center" wrapText="1"/>
      <protection/>
    </xf>
    <xf numFmtId="173" fontId="4" fillId="0" borderId="19" xfId="365" applyNumberFormat="1" applyFont="1" applyFill="1" applyBorder="1" applyAlignment="1">
      <alignment horizontal="center" vertical="center"/>
      <protection/>
    </xf>
    <xf numFmtId="173" fontId="11" fillId="0" borderId="19" xfId="365" applyNumberFormat="1" applyFont="1" applyFill="1" applyBorder="1" applyAlignment="1">
      <alignment horizontal="center" vertical="center"/>
      <protection/>
    </xf>
    <xf numFmtId="173" fontId="4" fillId="0" borderId="20" xfId="365" applyNumberFormat="1" applyFont="1" applyFill="1" applyBorder="1" applyAlignment="1">
      <alignment horizontal="center" vertical="center"/>
      <protection/>
    </xf>
    <xf numFmtId="3" fontId="2" fillId="0" borderId="17" xfId="366" applyNumberFormat="1" applyFont="1" applyFill="1" applyBorder="1" applyAlignment="1">
      <alignment horizontal="center" vertical="center" wrapText="1"/>
      <protection/>
    </xf>
    <xf numFmtId="0" fontId="4" fillId="0" borderId="17" xfId="365" applyFont="1" applyFill="1" applyBorder="1" applyAlignment="1">
      <alignment horizontal="center" vertical="top" wrapText="1"/>
      <protection/>
    </xf>
    <xf numFmtId="0" fontId="2" fillId="0" borderId="17" xfId="365" applyFont="1" applyFill="1" applyBorder="1" applyAlignment="1">
      <alignment horizontal="left" vertical="center" wrapText="1"/>
      <protection/>
    </xf>
    <xf numFmtId="0" fontId="2" fillId="0" borderId="19" xfId="365" applyFont="1" applyFill="1" applyBorder="1" applyAlignment="1">
      <alignment horizontal="left" vertical="center" wrapText="1"/>
      <protection/>
    </xf>
    <xf numFmtId="0" fontId="8" fillId="0" borderId="17" xfId="365" applyFont="1" applyFill="1" applyBorder="1" applyAlignment="1">
      <alignment horizontal="left" vertical="center" wrapText="1"/>
      <protection/>
    </xf>
    <xf numFmtId="0" fontId="8" fillId="0" borderId="19" xfId="365" applyFont="1" applyFill="1" applyBorder="1" applyAlignment="1">
      <alignment horizontal="left" vertical="center" wrapText="1"/>
      <protection/>
    </xf>
    <xf numFmtId="0" fontId="56" fillId="0" borderId="17" xfId="342" applyFont="1" applyFill="1" applyBorder="1" applyAlignment="1">
      <alignment horizontal="left" vertical="center" wrapText="1"/>
      <protection/>
    </xf>
    <xf numFmtId="0" fontId="34" fillId="0" borderId="0" xfId="371" applyFont="1" applyFill="1" applyBorder="1" applyAlignment="1">
      <alignment horizontal="left"/>
      <protection/>
    </xf>
    <xf numFmtId="0" fontId="28" fillId="0" borderId="0" xfId="363" applyFont="1" applyFill="1" applyAlignment="1">
      <alignment/>
      <protection/>
    </xf>
    <xf numFmtId="0" fontId="25" fillId="0" borderId="0" xfId="363" applyFont="1" applyFill="1" applyAlignment="1">
      <alignment/>
      <protection/>
    </xf>
    <xf numFmtId="0" fontId="9" fillId="0" borderId="0" xfId="363" applyFill="1">
      <alignment/>
      <protection/>
    </xf>
    <xf numFmtId="0" fontId="25" fillId="0" borderId="0" xfId="363" applyFont="1" applyFill="1" applyAlignment="1">
      <alignment horizontal="center" vertical="center" wrapText="1"/>
      <protection/>
    </xf>
    <xf numFmtId="0" fontId="35" fillId="0" borderId="0" xfId="363" applyFont="1" applyFill="1" applyAlignment="1">
      <alignment horizontal="center" vertical="center" wrapText="1"/>
      <protection/>
    </xf>
    <xf numFmtId="0" fontId="35" fillId="0" borderId="0" xfId="363" applyFont="1" applyFill="1" applyAlignment="1">
      <alignment vertical="center"/>
      <protection/>
    </xf>
    <xf numFmtId="0" fontId="12" fillId="0" borderId="0" xfId="363" applyFont="1" applyFill="1" applyAlignment="1">
      <alignment vertical="center" wrapText="1"/>
      <protection/>
    </xf>
    <xf numFmtId="0" fontId="25" fillId="0" borderId="0" xfId="363" applyFont="1" applyFill="1" applyAlignment="1">
      <alignment horizontal="center"/>
      <protection/>
    </xf>
    <xf numFmtId="0" fontId="1" fillId="0" borderId="0" xfId="370" applyFont="1" applyAlignment="1">
      <alignment vertical="top"/>
      <protection/>
    </xf>
    <xf numFmtId="0" fontId="36" fillId="0" borderId="0" xfId="363" applyFont="1" applyAlignment="1">
      <alignment vertical="top"/>
      <protection/>
    </xf>
    <xf numFmtId="0" fontId="1" fillId="0" borderId="0" xfId="370" applyFont="1" applyFill="1" applyAlignment="1">
      <alignment vertical="top"/>
      <protection/>
    </xf>
    <xf numFmtId="0" fontId="31" fillId="0" borderId="0" xfId="370" applyFont="1" applyFill="1" applyAlignment="1">
      <alignment horizontal="center" vertical="top" wrapText="1"/>
      <protection/>
    </xf>
    <xf numFmtId="0" fontId="36" fillId="0" borderId="0" xfId="370" applyFont="1" applyFill="1" applyAlignment="1">
      <alignment horizontal="right" vertical="center"/>
      <protection/>
    </xf>
    <xf numFmtId="0" fontId="32" fillId="0" borderId="0" xfId="370" applyFont="1" applyFill="1" applyAlignment="1">
      <alignment horizontal="center" vertical="top" wrapText="1"/>
      <protection/>
    </xf>
    <xf numFmtId="0" fontId="32" fillId="0" borderId="17" xfId="370" applyFont="1" applyBorder="1" applyAlignment="1">
      <alignment horizontal="center" vertical="center" wrapText="1"/>
      <protection/>
    </xf>
    <xf numFmtId="0" fontId="3" fillId="0" borderId="17" xfId="370" applyFont="1" applyFill="1" applyBorder="1" applyAlignment="1">
      <alignment horizontal="center" vertical="center" wrapText="1"/>
      <protection/>
    </xf>
    <xf numFmtId="0" fontId="11" fillId="0" borderId="0" xfId="370" applyFont="1" applyAlignment="1">
      <alignment horizontal="center" vertical="center"/>
      <protection/>
    </xf>
    <xf numFmtId="0" fontId="11" fillId="0" borderId="17" xfId="370" applyFont="1" applyFill="1" applyBorder="1" applyAlignment="1">
      <alignment horizontal="center" vertical="center" wrapText="1"/>
      <protection/>
    </xf>
    <xf numFmtId="0" fontId="11" fillId="0" borderId="17" xfId="370" applyFont="1" applyBorder="1" applyAlignment="1">
      <alignment horizontal="center" vertical="center" wrapText="1"/>
      <protection/>
    </xf>
    <xf numFmtId="0" fontId="11" fillId="0" borderId="17" xfId="370" applyNumberFormat="1" applyFont="1" applyBorder="1" applyAlignment="1">
      <alignment horizontal="center" vertical="center" wrapText="1"/>
      <protection/>
    </xf>
    <xf numFmtId="0" fontId="1" fillId="0" borderId="0" xfId="370" applyFont="1" applyAlignment="1">
      <alignment vertical="center"/>
      <protection/>
    </xf>
    <xf numFmtId="0" fontId="3" fillId="0" borderId="17" xfId="370" applyFont="1" applyBorder="1" applyAlignment="1">
      <alignment horizontal="center" vertical="center"/>
      <protection/>
    </xf>
    <xf numFmtId="3" fontId="3" fillId="0" borderId="17" xfId="363" applyNumberFormat="1" applyFont="1" applyBorder="1" applyAlignment="1">
      <alignment horizontal="center" vertical="center"/>
      <protection/>
    </xf>
    <xf numFmtId="172" fontId="3" fillId="0" borderId="17" xfId="363" applyNumberFormat="1" applyFont="1" applyBorder="1" applyAlignment="1">
      <alignment horizontal="center" vertical="center"/>
      <protection/>
    </xf>
    <xf numFmtId="3" fontId="1" fillId="0" borderId="0" xfId="370" applyNumberFormat="1" applyFont="1" applyAlignment="1">
      <alignment vertical="center"/>
      <protection/>
    </xf>
    <xf numFmtId="0" fontId="18" fillId="0" borderId="0" xfId="370" applyFont="1" applyAlignment="1">
      <alignment horizontal="center" vertical="center"/>
      <protection/>
    </xf>
    <xf numFmtId="3" fontId="18" fillId="0" borderId="17" xfId="363" applyNumberFormat="1" applyFont="1" applyBorder="1" applyAlignment="1">
      <alignment horizontal="center" vertical="center"/>
      <protection/>
    </xf>
    <xf numFmtId="172" fontId="18" fillId="0" borderId="17" xfId="363" applyNumberFormat="1" applyFont="1" applyBorder="1" applyAlignment="1">
      <alignment horizontal="center" vertical="center"/>
      <protection/>
    </xf>
    <xf numFmtId="173" fontId="18" fillId="0" borderId="0" xfId="370" applyNumberFormat="1" applyFont="1" applyAlignment="1">
      <alignment horizontal="center" vertical="center"/>
      <protection/>
    </xf>
    <xf numFmtId="172" fontId="1" fillId="0" borderId="0" xfId="370" applyNumberFormat="1" applyFont="1" applyAlignment="1">
      <alignment vertical="center"/>
      <protection/>
    </xf>
    <xf numFmtId="173" fontId="18" fillId="48" borderId="0" xfId="370" applyNumberFormat="1" applyFont="1" applyFill="1" applyAlignment="1">
      <alignment horizontal="center" vertical="center"/>
      <protection/>
    </xf>
    <xf numFmtId="3" fontId="18" fillId="0" borderId="17" xfId="363" applyNumberFormat="1" applyFont="1" applyFill="1" applyBorder="1" applyAlignment="1">
      <alignment horizontal="center" vertical="center"/>
      <protection/>
    </xf>
    <xf numFmtId="172" fontId="18" fillId="0" borderId="17" xfId="363" applyNumberFormat="1" applyFont="1" applyFill="1" applyBorder="1" applyAlignment="1">
      <alignment horizontal="center" vertical="center"/>
      <protection/>
    </xf>
    <xf numFmtId="0" fontId="1" fillId="0" borderId="0" xfId="370" applyFont="1">
      <alignment/>
      <protection/>
    </xf>
    <xf numFmtId="0" fontId="27" fillId="0" borderId="0" xfId="372" applyFont="1" applyFill="1" applyAlignment="1">
      <alignment horizontal="center"/>
      <protection/>
    </xf>
    <xf numFmtId="0" fontId="23" fillId="0" borderId="17" xfId="372" applyFont="1" applyFill="1" applyBorder="1" applyAlignment="1">
      <alignment horizontal="center" vertical="center" wrapText="1"/>
      <protection/>
    </xf>
    <xf numFmtId="0" fontId="20" fillId="0" borderId="0" xfId="372" applyFont="1" applyFill="1" applyAlignment="1">
      <alignment vertical="center" wrapText="1"/>
      <protection/>
    </xf>
    <xf numFmtId="0" fontId="24" fillId="0" borderId="0" xfId="372" applyFont="1" applyFill="1" applyAlignment="1">
      <alignment horizontal="center" vertical="top" wrapText="1"/>
      <protection/>
    </xf>
    <xf numFmtId="0" fontId="19" fillId="0" borderId="17" xfId="372" applyFont="1" applyFill="1" applyBorder="1" applyAlignment="1">
      <alignment horizontal="center" vertical="center" wrapText="1"/>
      <protection/>
    </xf>
    <xf numFmtId="0" fontId="19" fillId="0" borderId="18" xfId="372" applyFont="1" applyFill="1" applyBorder="1" applyAlignment="1">
      <alignment horizontal="center" vertical="center" wrapText="1"/>
      <protection/>
    </xf>
    <xf numFmtId="0" fontId="23" fillId="0" borderId="21" xfId="372" applyFont="1" applyFill="1" applyBorder="1" applyAlignment="1">
      <alignment horizontal="center" vertical="center" wrapText="1"/>
      <protection/>
    </xf>
    <xf numFmtId="172" fontId="23" fillId="0" borderId="18" xfId="372" applyNumberFormat="1" applyFont="1" applyFill="1" applyBorder="1" applyAlignment="1">
      <alignment horizontal="center" vertical="center"/>
      <protection/>
    </xf>
    <xf numFmtId="0" fontId="18" fillId="0" borderId="21" xfId="368" applyFont="1" applyBorder="1" applyAlignment="1">
      <alignment vertical="center" wrapText="1"/>
      <protection/>
    </xf>
    <xf numFmtId="172" fontId="28" fillId="0" borderId="18" xfId="372" applyNumberFormat="1" applyFont="1" applyFill="1" applyBorder="1" applyAlignment="1">
      <alignment horizontal="center" vertical="center"/>
      <protection/>
    </xf>
    <xf numFmtId="0" fontId="18" fillId="0" borderId="22" xfId="368" applyFont="1" applyBorder="1" applyAlignment="1">
      <alignment vertical="center" wrapText="1"/>
      <protection/>
    </xf>
    <xf numFmtId="3" fontId="28" fillId="0" borderId="23" xfId="372" applyNumberFormat="1" applyFont="1" applyFill="1" applyBorder="1" applyAlignment="1">
      <alignment horizontal="center" vertical="center" wrapText="1"/>
      <protection/>
    </xf>
    <xf numFmtId="3" fontId="28" fillId="0" borderId="23" xfId="372" applyNumberFormat="1" applyFont="1" applyFill="1" applyBorder="1" applyAlignment="1">
      <alignment horizontal="center" vertical="center"/>
      <protection/>
    </xf>
    <xf numFmtId="172" fontId="28" fillId="0" borderId="24" xfId="372" applyNumberFormat="1" applyFont="1" applyFill="1" applyBorder="1" applyAlignment="1">
      <alignment horizontal="center" vertical="center"/>
      <protection/>
    </xf>
    <xf numFmtId="14" fontId="23" fillId="0" borderId="18" xfId="341" applyNumberFormat="1" applyFont="1" applyBorder="1" applyAlignment="1">
      <alignment horizontal="center" vertical="center" wrapText="1"/>
      <protection/>
    </xf>
    <xf numFmtId="0" fontId="23" fillId="0" borderId="21" xfId="372" applyFont="1" applyFill="1" applyBorder="1" applyAlignment="1">
      <alignment horizontal="center" vertical="center" wrapText="1"/>
      <protection/>
    </xf>
    <xf numFmtId="3" fontId="57" fillId="14" borderId="16" xfId="372" applyNumberFormat="1" applyFont="1" applyFill="1" applyBorder="1" applyAlignment="1">
      <alignment horizontal="center" vertical="center"/>
      <protection/>
    </xf>
    <xf numFmtId="172" fontId="23" fillId="0" borderId="18" xfId="372" applyNumberFormat="1" applyFont="1" applyFill="1" applyBorder="1" applyAlignment="1">
      <alignment horizontal="center" vertical="center" wrapText="1"/>
      <protection/>
    </xf>
    <xf numFmtId="0" fontId="28" fillId="0" borderId="21" xfId="372" applyFont="1" applyFill="1" applyBorder="1" applyAlignment="1">
      <alignment horizontal="left" vertical="center" wrapText="1"/>
      <protection/>
    </xf>
    <xf numFmtId="3" fontId="38" fillId="0" borderId="17" xfId="341" applyNumberFormat="1" applyFont="1" applyBorder="1" applyAlignment="1">
      <alignment horizontal="center" vertical="center" wrapText="1"/>
      <protection/>
    </xf>
    <xf numFmtId="3" fontId="58" fillId="14" borderId="16" xfId="372" applyNumberFormat="1" applyFont="1" applyFill="1" applyBorder="1" applyAlignment="1">
      <alignment horizontal="center" vertical="center"/>
      <protection/>
    </xf>
    <xf numFmtId="172" fontId="28" fillId="0" borderId="18" xfId="372" applyNumberFormat="1" applyFont="1" applyFill="1" applyBorder="1" applyAlignment="1">
      <alignment horizontal="center" vertical="center" wrapText="1"/>
      <protection/>
    </xf>
    <xf numFmtId="0" fontId="28" fillId="0" borderId="22" xfId="372" applyFont="1" applyFill="1" applyBorder="1" applyAlignment="1">
      <alignment horizontal="left" vertical="center" wrapText="1"/>
      <protection/>
    </xf>
    <xf numFmtId="3" fontId="38" fillId="0" borderId="23" xfId="341" applyNumberFormat="1" applyFont="1" applyBorder="1" applyAlignment="1">
      <alignment horizontal="center" vertical="center" wrapText="1"/>
      <protection/>
    </xf>
    <xf numFmtId="3" fontId="58" fillId="14" borderId="25" xfId="372" applyNumberFormat="1" applyFont="1" applyFill="1" applyBorder="1" applyAlignment="1">
      <alignment horizontal="center" vertical="center"/>
      <protection/>
    </xf>
    <xf numFmtId="172" fontId="28" fillId="0" borderId="24" xfId="372" applyNumberFormat="1" applyFont="1" applyFill="1" applyBorder="1" applyAlignment="1">
      <alignment horizontal="center" vertical="center" wrapText="1"/>
      <protection/>
    </xf>
    <xf numFmtId="0" fontId="31" fillId="0" borderId="17" xfId="370" applyFont="1" applyFill="1" applyBorder="1" applyAlignment="1">
      <alignment horizontal="center" vertical="top" wrapText="1"/>
      <protection/>
    </xf>
    <xf numFmtId="0" fontId="32" fillId="0" borderId="17" xfId="370" applyFont="1" applyBorder="1" applyAlignment="1">
      <alignment horizontal="center" vertical="center" wrapText="1"/>
      <protection/>
    </xf>
    <xf numFmtId="1" fontId="64" fillId="0" borderId="0" xfId="367" applyNumberFormat="1" applyFont="1" applyFill="1" applyAlignment="1" applyProtection="1">
      <alignment/>
      <protection locked="0"/>
    </xf>
    <xf numFmtId="1" fontId="1" fillId="0" borderId="0" xfId="367" applyNumberFormat="1" applyFont="1" applyFill="1" applyProtection="1">
      <alignment/>
      <protection locked="0"/>
    </xf>
    <xf numFmtId="1" fontId="32" fillId="0" borderId="0" xfId="367" applyNumberFormat="1" applyFont="1" applyFill="1" applyAlignment="1" applyProtection="1">
      <alignment/>
      <protection locked="0"/>
    </xf>
    <xf numFmtId="1" fontId="65" fillId="0" borderId="0" xfId="367" applyNumberFormat="1" applyFont="1" applyFill="1" applyAlignment="1" applyProtection="1">
      <alignment/>
      <protection locked="0"/>
    </xf>
    <xf numFmtId="1" fontId="32" fillId="0" borderId="0" xfId="367" applyNumberFormat="1" applyFont="1" applyFill="1" applyAlignment="1" applyProtection="1">
      <alignment horizontal="center"/>
      <protection locked="0"/>
    </xf>
    <xf numFmtId="1" fontId="10" fillId="0" borderId="0" xfId="367" applyNumberFormat="1" applyFont="1" applyFill="1" applyAlignment="1" applyProtection="1">
      <alignment horizontal="center"/>
      <protection locked="0"/>
    </xf>
    <xf numFmtId="1" fontId="5" fillId="0" borderId="0" xfId="367" applyNumberFormat="1" applyFont="1" applyFill="1" applyAlignment="1" applyProtection="1">
      <alignment horizontal="right"/>
      <protection locked="0"/>
    </xf>
    <xf numFmtId="1" fontId="32" fillId="0" borderId="26" xfId="367" applyNumberFormat="1" applyFont="1" applyFill="1" applyBorder="1" applyAlignment="1" applyProtection="1">
      <alignment/>
      <protection locked="0"/>
    </xf>
    <xf numFmtId="1" fontId="32" fillId="0" borderId="0" xfId="367" applyNumberFormat="1" applyFont="1" applyFill="1" applyBorder="1" applyAlignment="1" applyProtection="1">
      <alignment horizontal="center"/>
      <protection locked="0"/>
    </xf>
    <xf numFmtId="173" fontId="10" fillId="0" borderId="0" xfId="367" applyNumberFormat="1" applyFont="1" applyFill="1" applyBorder="1" applyAlignment="1" applyProtection="1">
      <alignment horizontal="center"/>
      <protection locked="0"/>
    </xf>
    <xf numFmtId="1" fontId="10" fillId="0" borderId="0" xfId="367" applyNumberFormat="1" applyFont="1" applyFill="1" applyBorder="1" applyAlignment="1" applyProtection="1">
      <alignment horizontal="center"/>
      <protection locked="0"/>
    </xf>
    <xf numFmtId="0" fontId="23" fillId="0" borderId="0" xfId="363" applyFont="1" applyFill="1" applyBorder="1" applyAlignment="1">
      <alignment horizontal="center" vertical="center" wrapText="1"/>
      <protection/>
    </xf>
    <xf numFmtId="0" fontId="30" fillId="0" borderId="0" xfId="363" applyFont="1" applyFill="1" applyBorder="1" applyAlignment="1">
      <alignment horizontal="center" vertical="center" wrapText="1"/>
      <protection/>
    </xf>
    <xf numFmtId="1" fontId="1" fillId="0" borderId="27" xfId="367" applyNumberFormat="1" applyFont="1" applyFill="1" applyBorder="1" applyAlignment="1" applyProtection="1">
      <alignment horizontal="center" vertical="center" wrapText="1"/>
      <protection locked="0"/>
    </xf>
    <xf numFmtId="1" fontId="1" fillId="0" borderId="28" xfId="36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367" applyNumberFormat="1" applyFont="1" applyFill="1" applyBorder="1" applyAlignment="1" applyProtection="1">
      <alignment horizontal="center" vertical="center" wrapText="1"/>
      <protection locked="0"/>
    </xf>
    <xf numFmtId="1" fontId="1" fillId="0" borderId="29" xfId="367" applyNumberFormat="1" applyFont="1" applyFill="1" applyBorder="1" applyAlignment="1" applyProtection="1">
      <alignment horizontal="center" vertical="center" wrapText="1"/>
      <protection locked="0"/>
    </xf>
    <xf numFmtId="1" fontId="1" fillId="0" borderId="26" xfId="367" applyNumberFormat="1" applyFont="1" applyFill="1" applyBorder="1" applyAlignment="1" applyProtection="1">
      <alignment horizontal="center" vertical="center" wrapText="1"/>
      <protection locked="0"/>
    </xf>
    <xf numFmtId="1" fontId="1" fillId="0" borderId="20" xfId="367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367" applyNumberFormat="1" applyFont="1" applyFill="1" applyBorder="1" applyAlignment="1" applyProtection="1">
      <alignment horizontal="center" vertical="center" wrapText="1"/>
      <protection/>
    </xf>
    <xf numFmtId="1" fontId="1" fillId="0" borderId="30" xfId="367" applyNumberFormat="1" applyFont="1" applyFill="1" applyBorder="1" applyAlignment="1" applyProtection="1">
      <alignment horizontal="center" vertical="center" wrapText="1"/>
      <protection locked="0"/>
    </xf>
    <xf numFmtId="1" fontId="1" fillId="0" borderId="17" xfId="367" applyNumberFormat="1" applyFont="1" applyFill="1" applyBorder="1" applyAlignment="1" applyProtection="1">
      <alignment horizontal="center"/>
      <protection locked="0"/>
    </xf>
    <xf numFmtId="1" fontId="1" fillId="0" borderId="0" xfId="367" applyNumberFormat="1" applyFont="1" applyFill="1" applyAlignment="1" applyProtection="1">
      <alignment horizontal="center"/>
      <protection locked="0"/>
    </xf>
    <xf numFmtId="1" fontId="1" fillId="0" borderId="17" xfId="367" applyNumberFormat="1" applyFont="1" applyFill="1" applyBorder="1" applyAlignment="1" applyProtection="1">
      <alignment horizontal="center"/>
      <protection locked="0"/>
    </xf>
    <xf numFmtId="1" fontId="1" fillId="0" borderId="17" xfId="367" applyNumberFormat="1" applyFont="1" applyFill="1" applyBorder="1" applyAlignment="1" applyProtection="1">
      <alignment horizontal="center"/>
      <protection/>
    </xf>
    <xf numFmtId="1" fontId="1" fillId="0" borderId="17" xfId="367" applyNumberFormat="1" applyFont="1" applyFill="1" applyBorder="1" applyAlignment="1" applyProtection="1">
      <alignment horizontal="center"/>
      <protection locked="0"/>
    </xf>
    <xf numFmtId="1" fontId="2" fillId="0" borderId="17" xfId="367" applyNumberFormat="1" applyFont="1" applyFill="1" applyBorder="1" applyAlignment="1" applyProtection="1">
      <alignment horizontal="center"/>
      <protection locked="0"/>
    </xf>
    <xf numFmtId="3" fontId="13" fillId="0" borderId="17" xfId="367" applyNumberFormat="1" applyFont="1" applyFill="1" applyBorder="1" applyAlignment="1" applyProtection="1">
      <alignment horizontal="center" vertical="center"/>
      <protection locked="0"/>
    </xf>
    <xf numFmtId="172" fontId="13" fillId="0" borderId="17" xfId="367" applyNumberFormat="1" applyFont="1" applyFill="1" applyBorder="1" applyAlignment="1" applyProtection="1">
      <alignment horizontal="center" vertical="center"/>
      <protection locked="0"/>
    </xf>
    <xf numFmtId="1" fontId="13" fillId="0" borderId="17" xfId="367" applyNumberFormat="1" applyFont="1" applyFill="1" applyBorder="1" applyAlignment="1" applyProtection="1">
      <alignment horizontal="center" vertical="center"/>
      <protection locked="0"/>
    </xf>
    <xf numFmtId="1" fontId="2" fillId="0" borderId="17" xfId="367" applyNumberFormat="1" applyFont="1" applyFill="1" applyBorder="1" applyAlignment="1" applyProtection="1">
      <alignment horizontal="center" vertical="center"/>
      <protection locked="0"/>
    </xf>
    <xf numFmtId="173" fontId="13" fillId="0" borderId="17" xfId="367" applyNumberFormat="1" applyFont="1" applyFill="1" applyBorder="1" applyAlignment="1" applyProtection="1">
      <alignment horizontal="center" vertical="center"/>
      <protection locked="0"/>
    </xf>
    <xf numFmtId="173" fontId="13" fillId="0" borderId="17" xfId="367" applyNumberFormat="1" applyFont="1" applyFill="1" applyBorder="1" applyAlignment="1" applyProtection="1">
      <alignment horizontal="center" vertical="center" wrapText="1"/>
      <protection locked="0"/>
    </xf>
    <xf numFmtId="173" fontId="2" fillId="0" borderId="17" xfId="367" applyNumberFormat="1" applyFont="1" applyFill="1" applyBorder="1" applyAlignment="1" applyProtection="1">
      <alignment horizontal="center" vertical="center"/>
      <protection locked="0"/>
    </xf>
    <xf numFmtId="173" fontId="13" fillId="0" borderId="17" xfId="367" applyNumberFormat="1" applyFont="1" applyFill="1" applyBorder="1" applyAlignment="1" applyProtection="1">
      <alignment horizontal="center" vertical="center"/>
      <protection locked="0"/>
    </xf>
    <xf numFmtId="1" fontId="13" fillId="0" borderId="17" xfId="367" applyNumberFormat="1" applyFont="1" applyFill="1" applyBorder="1" applyAlignment="1" applyProtection="1">
      <alignment horizontal="center" vertical="center"/>
      <protection locked="0"/>
    </xf>
    <xf numFmtId="173" fontId="13" fillId="0" borderId="17" xfId="367" applyNumberFormat="1" applyFont="1" applyFill="1" applyBorder="1" applyAlignment="1" applyProtection="1">
      <alignment horizontal="center" vertical="center" wrapText="1"/>
      <protection/>
    </xf>
    <xf numFmtId="3" fontId="13" fillId="0" borderId="17" xfId="367" applyNumberFormat="1" applyFont="1" applyFill="1" applyBorder="1" applyAlignment="1" applyProtection="1">
      <alignment horizontal="center" vertical="center" wrapText="1"/>
      <protection/>
    </xf>
    <xf numFmtId="173" fontId="13" fillId="0" borderId="17" xfId="367" applyNumberFormat="1" applyFont="1" applyFill="1" applyBorder="1" applyAlignment="1" applyProtection="1">
      <alignment horizontal="center" vertical="center" wrapText="1"/>
      <protection/>
    </xf>
    <xf numFmtId="3" fontId="13" fillId="0" borderId="17" xfId="367" applyNumberFormat="1" applyFont="1" applyFill="1" applyBorder="1" applyAlignment="1" applyProtection="1">
      <alignment horizontal="center" vertical="center"/>
      <protection locked="0"/>
    </xf>
    <xf numFmtId="0" fontId="72" fillId="0" borderId="31" xfId="0" applyFont="1" applyBorder="1" applyAlignment="1">
      <alignment horizontal="center" vertical="top"/>
    </xf>
    <xf numFmtId="0" fontId="72" fillId="0" borderId="32" xfId="0" applyFont="1" applyBorder="1" applyAlignment="1">
      <alignment horizontal="center" vertical="top"/>
    </xf>
    <xf numFmtId="173" fontId="13" fillId="0" borderId="17" xfId="367" applyNumberFormat="1" applyFont="1" applyFill="1" applyBorder="1" applyAlignment="1" applyProtection="1">
      <alignment horizontal="center" vertical="center" wrapText="1"/>
      <protection locked="0"/>
    </xf>
    <xf numFmtId="1" fontId="12" fillId="0" borderId="30" xfId="367" applyNumberFormat="1" applyFont="1" applyFill="1" applyBorder="1" applyAlignment="1" applyProtection="1">
      <alignment horizontal="center" vertical="center" wrapText="1"/>
      <protection locked="0"/>
    </xf>
    <xf numFmtId="1" fontId="12" fillId="0" borderId="17" xfId="367" applyNumberFormat="1" applyFont="1" applyFill="1" applyBorder="1" applyAlignment="1" applyProtection="1">
      <alignment horizontal="center" vertical="center" wrapText="1"/>
      <protection locked="0"/>
    </xf>
    <xf numFmtId="1" fontId="12" fillId="0" borderId="16" xfId="367" applyNumberFormat="1" applyFont="1" applyFill="1" applyBorder="1" applyAlignment="1" applyProtection="1">
      <alignment horizontal="center" vertical="center" wrapText="1"/>
      <protection locked="0"/>
    </xf>
    <xf numFmtId="3" fontId="13" fillId="0" borderId="30" xfId="367" applyNumberFormat="1" applyFont="1" applyFill="1" applyBorder="1" applyAlignment="1" applyProtection="1">
      <alignment horizontal="center" vertical="center"/>
      <protection locked="0"/>
    </xf>
    <xf numFmtId="1" fontId="13" fillId="0" borderId="17" xfId="367" applyNumberFormat="1" applyFont="1" applyFill="1" applyBorder="1" applyAlignment="1" applyProtection="1">
      <alignment horizontal="center" vertical="center" wrapText="1"/>
      <protection locked="0"/>
    </xf>
    <xf numFmtId="3" fontId="2" fillId="0" borderId="17" xfId="367" applyNumberFormat="1" applyFont="1" applyFill="1" applyBorder="1" applyAlignment="1" applyProtection="1">
      <alignment horizontal="center" vertical="center"/>
      <protection locked="0"/>
    </xf>
    <xf numFmtId="1" fontId="13" fillId="0" borderId="17" xfId="369" applyNumberFormat="1" applyFont="1" applyFill="1" applyBorder="1" applyAlignment="1">
      <alignment horizontal="center" vertical="center" wrapText="1"/>
      <protection/>
    </xf>
    <xf numFmtId="0" fontId="1" fillId="0" borderId="17" xfId="367" applyFont="1" applyFill="1" applyBorder="1" applyAlignment="1" applyProtection="1">
      <alignment horizontal="left"/>
      <protection/>
    </xf>
    <xf numFmtId="1" fontId="11" fillId="0" borderId="17" xfId="367" applyNumberFormat="1" applyFont="1" applyFill="1" applyBorder="1" applyAlignment="1" applyProtection="1">
      <alignment horizontal="center"/>
      <protection locked="0"/>
    </xf>
    <xf numFmtId="173" fontId="2" fillId="0" borderId="17" xfId="367" applyNumberFormat="1" applyFont="1" applyFill="1" applyBorder="1" applyAlignment="1" applyProtection="1">
      <alignment horizontal="center"/>
      <protection locked="0"/>
    </xf>
    <xf numFmtId="1" fontId="68" fillId="0" borderId="17" xfId="367" applyNumberFormat="1" applyFont="1" applyFill="1" applyBorder="1" applyAlignment="1" applyProtection="1">
      <alignment horizontal="center"/>
      <protection locked="0"/>
    </xf>
    <xf numFmtId="173" fontId="11" fillId="0" borderId="17" xfId="367" applyNumberFormat="1" applyFont="1" applyFill="1" applyBorder="1" applyAlignment="1" applyProtection="1">
      <alignment horizontal="center" vertical="center" wrapText="1"/>
      <protection locked="0"/>
    </xf>
    <xf numFmtId="173" fontId="2" fillId="0" borderId="17" xfId="367" applyNumberFormat="1" applyFont="1" applyFill="1" applyBorder="1" applyProtection="1">
      <alignment/>
      <protection locked="0"/>
    </xf>
    <xf numFmtId="173" fontId="11" fillId="0" borderId="17" xfId="367" applyNumberFormat="1" applyFont="1" applyFill="1" applyBorder="1" applyAlignment="1" applyProtection="1">
      <alignment horizontal="center"/>
      <protection locked="0"/>
    </xf>
    <xf numFmtId="173" fontId="11" fillId="0" borderId="17" xfId="367" applyNumberFormat="1" applyFont="1" applyFill="1" applyBorder="1" applyAlignment="1" applyProtection="1">
      <alignment horizontal="center"/>
      <protection locked="0"/>
    </xf>
    <xf numFmtId="1" fontId="11" fillId="0" borderId="17" xfId="367" applyNumberFormat="1" applyFont="1" applyFill="1" applyBorder="1" applyAlignment="1" applyProtection="1">
      <alignment horizontal="center"/>
      <protection locked="0"/>
    </xf>
    <xf numFmtId="1" fontId="11" fillId="14" borderId="17" xfId="367" applyNumberFormat="1" applyFont="1" applyFill="1" applyBorder="1" applyAlignment="1" applyProtection="1">
      <alignment horizontal="center"/>
      <protection locked="0"/>
    </xf>
    <xf numFmtId="1" fontId="2" fillId="14" borderId="17" xfId="367" applyNumberFormat="1" applyFont="1" applyFill="1" applyBorder="1" applyAlignment="1" applyProtection="1">
      <alignment horizontal="center"/>
      <protection locked="0"/>
    </xf>
    <xf numFmtId="173" fontId="2" fillId="0" borderId="17" xfId="367" applyNumberFormat="1" applyFont="1" applyFill="1" applyBorder="1" applyAlignment="1" applyProtection="1">
      <alignment horizontal="center" vertical="center"/>
      <protection locked="0"/>
    </xf>
    <xf numFmtId="3" fontId="2" fillId="0" borderId="17" xfId="367" applyNumberFormat="1" applyFont="1" applyFill="1" applyBorder="1" applyAlignment="1" applyProtection="1">
      <alignment horizontal="center" vertical="center"/>
      <protection locked="0"/>
    </xf>
    <xf numFmtId="1" fontId="2" fillId="0" borderId="17" xfId="367" applyNumberFormat="1" applyFont="1" applyFill="1" applyBorder="1" applyAlignment="1" applyProtection="1">
      <alignment horizontal="center"/>
      <protection locked="0"/>
    </xf>
    <xf numFmtId="1" fontId="18" fillId="0" borderId="0" xfId="367" applyNumberFormat="1" applyFont="1" applyFill="1" applyBorder="1" applyProtection="1">
      <alignment/>
      <protection locked="0"/>
    </xf>
    <xf numFmtId="1" fontId="18" fillId="0" borderId="0" xfId="367" applyNumberFormat="1" applyFont="1" applyFill="1" applyAlignment="1" applyProtection="1">
      <alignment vertical="center"/>
      <protection locked="0"/>
    </xf>
    <xf numFmtId="1" fontId="69" fillId="0" borderId="0" xfId="367" applyNumberFormat="1" applyFont="1" applyFill="1" applyBorder="1" applyProtection="1">
      <alignment/>
      <protection locked="0"/>
    </xf>
    <xf numFmtId="1" fontId="70" fillId="0" borderId="0" xfId="367" applyNumberFormat="1" applyFont="1" applyFill="1" applyBorder="1" applyProtection="1">
      <alignment/>
      <protection locked="0"/>
    </xf>
    <xf numFmtId="1" fontId="17" fillId="0" borderId="0" xfId="367" applyNumberFormat="1" applyFont="1" applyFill="1" applyBorder="1" applyProtection="1">
      <alignment/>
      <protection locked="0"/>
    </xf>
    <xf numFmtId="1" fontId="17" fillId="0" borderId="0" xfId="367" applyNumberFormat="1" applyFont="1" applyFill="1" applyBorder="1" applyAlignment="1" applyProtection="1">
      <alignment horizontal="center"/>
      <protection locked="0"/>
    </xf>
    <xf numFmtId="1" fontId="1" fillId="0" borderId="0" xfId="367" applyNumberFormat="1" applyFont="1" applyFill="1" applyBorder="1" applyProtection="1">
      <alignment/>
      <protection locked="0"/>
    </xf>
    <xf numFmtId="3" fontId="4" fillId="0" borderId="17" xfId="365" applyNumberFormat="1" applyFont="1" applyFill="1" applyBorder="1" applyAlignment="1">
      <alignment horizontal="center" vertical="center"/>
      <protection/>
    </xf>
    <xf numFmtId="3" fontId="2" fillId="0" borderId="19" xfId="365" applyNumberFormat="1" applyFont="1" applyFill="1" applyBorder="1" applyAlignment="1">
      <alignment horizontal="center" vertical="center" wrapText="1"/>
      <protection/>
    </xf>
    <xf numFmtId="3" fontId="4" fillId="0" borderId="19" xfId="365" applyNumberFormat="1" applyFont="1" applyFill="1" applyBorder="1" applyAlignment="1">
      <alignment horizontal="center" vertical="center"/>
      <protection/>
    </xf>
    <xf numFmtId="1" fontId="2" fillId="0" borderId="17" xfId="366" applyNumberFormat="1" applyFont="1" applyFill="1" applyBorder="1" applyAlignment="1">
      <alignment horizontal="center" vertical="center" wrapText="1"/>
      <protection/>
    </xf>
    <xf numFmtId="1" fontId="2" fillId="0" borderId="19" xfId="365" applyNumberFormat="1" applyFont="1" applyFill="1" applyBorder="1" applyAlignment="1">
      <alignment horizontal="center" vertical="center" wrapText="1"/>
      <protection/>
    </xf>
    <xf numFmtId="1" fontId="2" fillId="0" borderId="19" xfId="366" applyNumberFormat="1" applyFont="1" applyFill="1" applyBorder="1" applyAlignment="1">
      <alignment horizontal="center" vertical="center" wrapText="1"/>
      <protection/>
    </xf>
    <xf numFmtId="1" fontId="56" fillId="0" borderId="17" xfId="365" applyNumberFormat="1" applyFont="1" applyFill="1" applyBorder="1" applyAlignment="1">
      <alignment horizontal="center" vertical="center" wrapText="1"/>
      <protection/>
    </xf>
    <xf numFmtId="1" fontId="4" fillId="0" borderId="17" xfId="365" applyNumberFormat="1" applyFont="1" applyFill="1" applyBorder="1" applyAlignment="1">
      <alignment horizontal="center" vertical="center"/>
      <protection/>
    </xf>
    <xf numFmtId="1" fontId="11" fillId="0" borderId="19" xfId="365" applyNumberFormat="1" applyFont="1" applyFill="1" applyBorder="1" applyAlignment="1">
      <alignment horizontal="center" vertical="center"/>
      <protection/>
    </xf>
    <xf numFmtId="1" fontId="4" fillId="0" borderId="19" xfId="365" applyNumberFormat="1" applyFont="1" applyFill="1" applyBorder="1" applyAlignment="1">
      <alignment horizontal="center" vertical="center"/>
      <protection/>
    </xf>
    <xf numFmtId="173" fontId="8" fillId="0" borderId="19" xfId="365" applyNumberFormat="1" applyFont="1" applyFill="1" applyBorder="1" applyAlignment="1">
      <alignment horizontal="center" vertical="center" wrapText="1"/>
      <protection/>
    </xf>
    <xf numFmtId="0" fontId="18" fillId="0" borderId="17" xfId="367" applyNumberFormat="1" applyFont="1" applyFill="1" applyBorder="1" applyAlignment="1" applyProtection="1">
      <alignment horizontal="left" vertical="center" wrapText="1"/>
      <protection locked="0"/>
    </xf>
    <xf numFmtId="0" fontId="72" fillId="0" borderId="33" xfId="0" applyFont="1" applyBorder="1" applyAlignment="1">
      <alignment horizontal="center" vertical="top"/>
    </xf>
    <xf numFmtId="0" fontId="72" fillId="0" borderId="3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justify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justify" wrapText="1"/>
    </xf>
    <xf numFmtId="0" fontId="2" fillId="14" borderId="17" xfId="0" applyFont="1" applyFill="1" applyBorder="1" applyAlignment="1">
      <alignment horizontal="justify" wrapText="1"/>
    </xf>
    <xf numFmtId="0" fontId="11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justify" wrapText="1"/>
    </xf>
    <xf numFmtId="0" fontId="2" fillId="0" borderId="17" xfId="0" applyFont="1" applyBorder="1" applyAlignment="1">
      <alignment horizontal="justify"/>
    </xf>
    <xf numFmtId="0" fontId="2" fillId="14" borderId="34" xfId="0" applyFont="1" applyFill="1" applyBorder="1" applyAlignment="1">
      <alignment horizontal="justify" wrapText="1"/>
    </xf>
    <xf numFmtId="0" fontId="11" fillId="0" borderId="35" xfId="0" applyFont="1" applyBorder="1" applyAlignment="1">
      <alignment horizontal="center"/>
    </xf>
    <xf numFmtId="0" fontId="72" fillId="0" borderId="36" xfId="0" applyFont="1" applyBorder="1" applyAlignment="1">
      <alignment horizontal="center" wrapText="1"/>
    </xf>
    <xf numFmtId="0" fontId="72" fillId="0" borderId="37" xfId="0" applyFont="1" applyBorder="1" applyAlignment="1">
      <alignment horizontal="center" wrapText="1"/>
    </xf>
    <xf numFmtId="0" fontId="19" fillId="0" borderId="0" xfId="372" applyFont="1" applyFill="1" applyAlignment="1">
      <alignment horizontal="center" wrapText="1"/>
      <protection/>
    </xf>
    <xf numFmtId="0" fontId="21" fillId="0" borderId="0" xfId="372" applyFont="1" applyFill="1" applyAlignment="1">
      <alignment horizontal="center"/>
      <protection/>
    </xf>
    <xf numFmtId="0" fontId="22" fillId="0" borderId="38" xfId="372" applyFont="1" applyFill="1" applyBorder="1" applyAlignment="1">
      <alignment horizontal="center"/>
      <protection/>
    </xf>
    <xf numFmtId="0" fontId="22" fillId="0" borderId="39" xfId="372" applyFont="1" applyFill="1" applyBorder="1" applyAlignment="1">
      <alignment horizontal="center"/>
      <protection/>
    </xf>
    <xf numFmtId="2" fontId="23" fillId="0" borderId="35" xfId="372" applyNumberFormat="1" applyFont="1" applyFill="1" applyBorder="1" applyAlignment="1">
      <alignment horizontal="center" vertical="center" wrapText="1"/>
      <protection/>
    </xf>
    <xf numFmtId="2" fontId="23" fillId="0" borderId="17" xfId="372" applyNumberFormat="1" applyFont="1" applyFill="1" applyBorder="1" applyAlignment="1">
      <alignment horizontal="center" vertical="center" wrapText="1"/>
      <protection/>
    </xf>
    <xf numFmtId="0" fontId="23" fillId="0" borderId="35" xfId="372" applyFont="1" applyFill="1" applyBorder="1" applyAlignment="1">
      <alignment horizontal="center" vertical="center" wrapText="1"/>
      <protection/>
    </xf>
    <xf numFmtId="0" fontId="23" fillId="0" borderId="17" xfId="372" applyFont="1" applyFill="1" applyBorder="1" applyAlignment="1">
      <alignment horizontal="center" vertical="center" wrapText="1"/>
      <protection/>
    </xf>
    <xf numFmtId="14" fontId="23" fillId="0" borderId="35" xfId="341" applyNumberFormat="1" applyFont="1" applyBorder="1" applyAlignment="1">
      <alignment horizontal="center" vertical="center" wrapText="1"/>
      <protection/>
    </xf>
    <xf numFmtId="14" fontId="23" fillId="0" borderId="40" xfId="341" applyNumberFormat="1" applyFont="1" applyBorder="1" applyAlignment="1">
      <alignment horizontal="center" vertical="center" wrapText="1"/>
      <protection/>
    </xf>
    <xf numFmtId="0" fontId="26" fillId="0" borderId="0" xfId="372" applyFont="1" applyFill="1" applyAlignment="1">
      <alignment horizontal="center" wrapText="1"/>
      <protection/>
    </xf>
    <xf numFmtId="0" fontId="21" fillId="0" borderId="0" xfId="372" applyFont="1" applyFill="1" applyAlignment="1">
      <alignment horizontal="center" wrapText="1"/>
      <protection/>
    </xf>
    <xf numFmtId="0" fontId="22" fillId="0" borderId="41" xfId="372" applyFont="1" applyFill="1" applyBorder="1" applyAlignment="1">
      <alignment horizontal="center"/>
      <protection/>
    </xf>
    <xf numFmtId="0" fontId="22" fillId="0" borderId="21" xfId="372" applyFont="1" applyFill="1" applyBorder="1" applyAlignment="1">
      <alignment horizontal="center"/>
      <protection/>
    </xf>
    <xf numFmtId="0" fontId="19" fillId="0" borderId="35" xfId="372" applyFont="1" applyFill="1" applyBorder="1" applyAlignment="1">
      <alignment horizontal="center" vertical="center" wrapText="1"/>
      <protection/>
    </xf>
    <xf numFmtId="0" fontId="19" fillId="0" borderId="40" xfId="372" applyFont="1" applyFill="1" applyBorder="1" applyAlignment="1">
      <alignment horizontal="center" vertical="center" wrapText="1"/>
      <protection/>
    </xf>
    <xf numFmtId="0" fontId="4" fillId="0" borderId="20" xfId="365" applyFont="1" applyFill="1" applyBorder="1" applyAlignment="1">
      <alignment horizontal="center" vertical="center"/>
      <protection/>
    </xf>
    <xf numFmtId="0" fontId="4" fillId="0" borderId="42" xfId="365" applyFont="1" applyFill="1" applyBorder="1" applyAlignment="1">
      <alignment horizontal="center" vertical="center"/>
      <protection/>
    </xf>
    <xf numFmtId="0" fontId="8" fillId="0" borderId="43" xfId="364" applyFont="1" applyFill="1" applyBorder="1" applyAlignment="1">
      <alignment horizontal="left" vertical="center" wrapText="1"/>
      <protection/>
    </xf>
    <xf numFmtId="173" fontId="4" fillId="0" borderId="16" xfId="365" applyNumberFormat="1" applyFont="1" applyFill="1" applyBorder="1" applyAlignment="1">
      <alignment horizontal="center" vertical="center"/>
      <protection/>
    </xf>
    <xf numFmtId="173" fontId="4" fillId="0" borderId="30" xfId="365" applyNumberFormat="1" applyFont="1" applyFill="1" applyBorder="1" applyAlignment="1">
      <alignment horizontal="center" vertical="center"/>
      <protection/>
    </xf>
    <xf numFmtId="0" fontId="33" fillId="0" borderId="43" xfId="365" applyFont="1" applyFill="1" applyBorder="1" applyAlignment="1">
      <alignment horizontal="center" vertical="center" wrapText="1"/>
      <protection/>
    </xf>
    <xf numFmtId="0" fontId="33" fillId="0" borderId="26" xfId="365" applyFont="1" applyFill="1" applyBorder="1" applyAlignment="1">
      <alignment horizontal="center" vertical="center" wrapText="1"/>
      <protection/>
    </xf>
    <xf numFmtId="0" fontId="2" fillId="0" borderId="17" xfId="365" applyFont="1" applyFill="1" applyBorder="1" applyAlignment="1">
      <alignment horizontal="center" vertical="center" wrapText="1"/>
      <protection/>
    </xf>
    <xf numFmtId="0" fontId="4" fillId="0" borderId="16" xfId="365" applyFont="1" applyFill="1" applyBorder="1" applyAlignment="1">
      <alignment horizontal="center" vertical="center"/>
      <protection/>
    </xf>
    <xf numFmtId="0" fontId="4" fillId="0" borderId="30" xfId="365" applyFont="1" applyFill="1" applyBorder="1" applyAlignment="1">
      <alignment horizontal="center" vertical="center"/>
      <protection/>
    </xf>
    <xf numFmtId="0" fontId="32" fillId="0" borderId="0" xfId="366" applyFont="1" applyAlignment="1">
      <alignment horizontal="center"/>
      <protection/>
    </xf>
    <xf numFmtId="0" fontId="32" fillId="0" borderId="26" xfId="365" applyFont="1" applyFill="1" applyBorder="1" applyAlignment="1">
      <alignment horizontal="center" vertical="top" wrapText="1"/>
      <protection/>
    </xf>
    <xf numFmtId="0" fontId="4" fillId="0" borderId="17" xfId="365" applyFont="1" applyFill="1" applyBorder="1" applyAlignment="1">
      <alignment horizontal="center" vertical="center"/>
      <protection/>
    </xf>
    <xf numFmtId="1" fontId="11" fillId="0" borderId="17" xfId="367" applyNumberFormat="1" applyFont="1" applyFill="1" applyBorder="1" applyAlignment="1" applyProtection="1">
      <alignment horizontal="center" vertical="center" wrapText="1"/>
      <protection/>
    </xf>
    <xf numFmtId="1" fontId="13" fillId="0" borderId="17" xfId="367" applyNumberFormat="1" applyFont="1" applyFill="1" applyBorder="1" applyAlignment="1" applyProtection="1">
      <alignment horizontal="center" vertical="center" wrapText="1"/>
      <protection/>
    </xf>
    <xf numFmtId="1" fontId="2" fillId="0" borderId="17" xfId="367" applyNumberFormat="1" applyFont="1" applyFill="1" applyBorder="1" applyAlignment="1" applyProtection="1">
      <alignment horizontal="center" vertical="center" wrapText="1"/>
      <protection/>
    </xf>
    <xf numFmtId="1" fontId="14" fillId="0" borderId="17" xfId="367" applyNumberFormat="1" applyFont="1" applyFill="1" applyBorder="1" applyAlignment="1" applyProtection="1">
      <alignment horizontal="center" vertical="center" wrapText="1"/>
      <protection/>
    </xf>
    <xf numFmtId="1" fontId="1" fillId="0" borderId="29" xfId="367" applyNumberFormat="1" applyFont="1" applyFill="1" applyBorder="1" applyAlignment="1" applyProtection="1">
      <alignment horizontal="center" vertical="center" wrapText="1"/>
      <protection/>
    </xf>
    <xf numFmtId="1" fontId="1" fillId="0" borderId="0" xfId="367" applyNumberFormat="1" applyFont="1" applyFill="1" applyBorder="1" applyAlignment="1" applyProtection="1">
      <alignment horizontal="center" vertical="center" wrapText="1"/>
      <protection/>
    </xf>
    <xf numFmtId="1" fontId="1" fillId="0" borderId="44" xfId="367" applyNumberFormat="1" applyFont="1" applyFill="1" applyBorder="1" applyAlignment="1" applyProtection="1">
      <alignment horizontal="center" vertical="center" wrapText="1"/>
      <protection/>
    </xf>
    <xf numFmtId="1" fontId="1" fillId="0" borderId="20" xfId="367" applyNumberFormat="1" applyFont="1" applyFill="1" applyBorder="1" applyAlignment="1" applyProtection="1">
      <alignment horizontal="center" vertical="center" wrapText="1"/>
      <protection/>
    </xf>
    <xf numFmtId="1" fontId="1" fillId="0" borderId="26" xfId="367" applyNumberFormat="1" applyFont="1" applyFill="1" applyBorder="1" applyAlignment="1" applyProtection="1">
      <alignment horizontal="center" vertical="center" wrapText="1"/>
      <protection/>
    </xf>
    <xf numFmtId="1" fontId="1" fillId="0" borderId="45" xfId="367" applyNumberFormat="1" applyFont="1" applyFill="1" applyBorder="1" applyAlignment="1" applyProtection="1">
      <alignment horizontal="center" vertical="center" wrapText="1"/>
      <protection/>
    </xf>
    <xf numFmtId="1" fontId="1" fillId="0" borderId="46" xfId="367" applyNumberFormat="1" applyFont="1" applyFill="1" applyBorder="1" applyAlignment="1" applyProtection="1">
      <alignment horizontal="center" vertical="center" wrapText="1"/>
      <protection locked="0"/>
    </xf>
    <xf numFmtId="1" fontId="14" fillId="0" borderId="15" xfId="367" applyNumberFormat="1" applyFont="1" applyFill="1" applyBorder="1" applyAlignment="1" applyProtection="1">
      <alignment horizontal="center" vertical="center" wrapText="1"/>
      <protection/>
    </xf>
    <xf numFmtId="1" fontId="14" fillId="0" borderId="30" xfId="367" applyNumberFormat="1" applyFont="1" applyFill="1" applyBorder="1" applyAlignment="1" applyProtection="1">
      <alignment horizontal="center" vertical="center" wrapText="1"/>
      <protection/>
    </xf>
    <xf numFmtId="1" fontId="13" fillId="0" borderId="47" xfId="367" applyNumberFormat="1" applyFont="1" applyFill="1" applyBorder="1" applyAlignment="1" applyProtection="1">
      <alignment horizontal="center" vertical="center" wrapText="1"/>
      <protection/>
    </xf>
    <xf numFmtId="1" fontId="13" fillId="0" borderId="19" xfId="367" applyNumberFormat="1" applyFont="1" applyFill="1" applyBorder="1" applyAlignment="1" applyProtection="1">
      <alignment horizontal="center" vertical="center" wrapText="1"/>
      <protection/>
    </xf>
    <xf numFmtId="1" fontId="12" fillId="0" borderId="46" xfId="367" applyNumberFormat="1" applyFont="1" applyFill="1" applyBorder="1" applyAlignment="1" applyProtection="1">
      <alignment horizontal="center" vertical="center" wrapText="1"/>
      <protection/>
    </xf>
    <xf numFmtId="1" fontId="12" fillId="0" borderId="48" xfId="367" applyNumberFormat="1" applyFont="1" applyFill="1" applyBorder="1" applyAlignment="1" applyProtection="1">
      <alignment horizontal="center" vertical="center" wrapText="1"/>
      <protection/>
    </xf>
    <xf numFmtId="1" fontId="12" fillId="0" borderId="49" xfId="367" applyNumberFormat="1" applyFont="1" applyFill="1" applyBorder="1" applyAlignment="1" applyProtection="1">
      <alignment horizontal="center" vertical="center" wrapText="1"/>
      <protection/>
    </xf>
    <xf numFmtId="1" fontId="12" fillId="0" borderId="29" xfId="367" applyNumberFormat="1" applyFont="1" applyFill="1" applyBorder="1" applyAlignment="1" applyProtection="1">
      <alignment horizontal="center" vertical="center" wrapText="1"/>
      <protection/>
    </xf>
    <xf numFmtId="1" fontId="12" fillId="0" borderId="0" xfId="367" applyNumberFormat="1" applyFont="1" applyFill="1" applyBorder="1" applyAlignment="1" applyProtection="1">
      <alignment horizontal="center" vertical="center" wrapText="1"/>
      <protection/>
    </xf>
    <xf numFmtId="1" fontId="12" fillId="0" borderId="44" xfId="367" applyNumberFormat="1" applyFont="1" applyFill="1" applyBorder="1" applyAlignment="1" applyProtection="1">
      <alignment horizontal="center" vertical="center" wrapText="1"/>
      <protection/>
    </xf>
    <xf numFmtId="1" fontId="12" fillId="0" borderId="20" xfId="367" applyNumberFormat="1" applyFont="1" applyFill="1" applyBorder="1" applyAlignment="1" applyProtection="1">
      <alignment horizontal="center" vertical="center" wrapText="1"/>
      <protection/>
    </xf>
    <xf numFmtId="1" fontId="12" fillId="0" borderId="26" xfId="367" applyNumberFormat="1" applyFont="1" applyFill="1" applyBorder="1" applyAlignment="1" applyProtection="1">
      <alignment horizontal="center" vertical="center" wrapText="1"/>
      <protection/>
    </xf>
    <xf numFmtId="1" fontId="12" fillId="0" borderId="45" xfId="367" applyNumberFormat="1" applyFont="1" applyFill="1" applyBorder="1" applyAlignment="1" applyProtection="1">
      <alignment horizontal="center" vertical="center" wrapText="1"/>
      <protection/>
    </xf>
    <xf numFmtId="1" fontId="11" fillId="0" borderId="46" xfId="367" applyNumberFormat="1" applyFont="1" applyFill="1" applyBorder="1" applyAlignment="1" applyProtection="1">
      <alignment horizontal="center" vertical="center" wrapText="1"/>
      <protection locked="0"/>
    </xf>
    <xf numFmtId="1" fontId="14" fillId="0" borderId="47" xfId="367" applyNumberFormat="1" applyFont="1" applyFill="1" applyBorder="1" applyAlignment="1" applyProtection="1">
      <alignment horizontal="center" vertical="center"/>
      <protection/>
    </xf>
    <xf numFmtId="1" fontId="14" fillId="0" borderId="16" xfId="367" applyNumberFormat="1" applyFont="1" applyFill="1" applyBorder="1" applyAlignment="1" applyProtection="1">
      <alignment horizontal="center" vertical="center" wrapText="1"/>
      <protection/>
    </xf>
    <xf numFmtId="1" fontId="31" fillId="0" borderId="0" xfId="367" applyNumberFormat="1" applyFont="1" applyFill="1" applyAlignment="1" applyProtection="1">
      <alignment horizontal="center"/>
      <protection locked="0"/>
    </xf>
    <xf numFmtId="1" fontId="31" fillId="0" borderId="26" xfId="367" applyNumberFormat="1" applyFont="1" applyFill="1" applyBorder="1" applyAlignment="1" applyProtection="1">
      <alignment horizontal="center"/>
      <protection locked="0"/>
    </xf>
    <xf numFmtId="1" fontId="1" fillId="0" borderId="16" xfId="367" applyNumberFormat="1" applyFont="1" applyFill="1" applyBorder="1" applyAlignment="1" applyProtection="1">
      <alignment horizontal="center" vertical="center" wrapText="1"/>
      <protection/>
    </xf>
    <xf numFmtId="1" fontId="1" fillId="0" borderId="15" xfId="367" applyNumberFormat="1" applyFont="1" applyFill="1" applyBorder="1" applyAlignment="1" applyProtection="1">
      <alignment horizontal="center" vertical="center" wrapText="1"/>
      <protection/>
    </xf>
    <xf numFmtId="1" fontId="1" fillId="0" borderId="30" xfId="367" applyNumberFormat="1" applyFont="1" applyFill="1" applyBorder="1" applyAlignment="1" applyProtection="1">
      <alignment horizontal="center" vertical="center" wrapText="1"/>
      <protection/>
    </xf>
    <xf numFmtId="1" fontId="1" fillId="0" borderId="46" xfId="367" applyNumberFormat="1" applyFont="1" applyFill="1" applyBorder="1" applyAlignment="1" applyProtection="1">
      <alignment horizontal="center" vertical="center" wrapText="1"/>
      <protection/>
    </xf>
    <xf numFmtId="1" fontId="1" fillId="0" borderId="48" xfId="367" applyNumberFormat="1" applyFont="1" applyFill="1" applyBorder="1" applyAlignment="1" applyProtection="1">
      <alignment horizontal="center" vertical="center" wrapText="1"/>
      <protection/>
    </xf>
    <xf numFmtId="1" fontId="1" fillId="0" borderId="49" xfId="367" applyNumberFormat="1" applyFont="1" applyFill="1" applyBorder="1" applyAlignment="1" applyProtection="1">
      <alignment horizontal="center" vertical="center" wrapText="1"/>
      <protection/>
    </xf>
    <xf numFmtId="1" fontId="12" fillId="14" borderId="46" xfId="367" applyNumberFormat="1" applyFont="1" applyFill="1" applyBorder="1" applyAlignment="1" applyProtection="1">
      <alignment horizontal="center" vertical="center" wrapText="1"/>
      <protection/>
    </xf>
    <xf numFmtId="1" fontId="12" fillId="14" borderId="48" xfId="367" applyNumberFormat="1" applyFont="1" applyFill="1" applyBorder="1" applyAlignment="1" applyProtection="1">
      <alignment horizontal="center" vertical="center" wrapText="1"/>
      <protection/>
    </xf>
    <xf numFmtId="1" fontId="12" fillId="14" borderId="49" xfId="367" applyNumberFormat="1" applyFont="1" applyFill="1" applyBorder="1" applyAlignment="1" applyProtection="1">
      <alignment horizontal="center" vertical="center" wrapText="1"/>
      <protection/>
    </xf>
    <xf numFmtId="1" fontId="12" fillId="14" borderId="29" xfId="367" applyNumberFormat="1" applyFont="1" applyFill="1" applyBorder="1" applyAlignment="1" applyProtection="1">
      <alignment horizontal="center" vertical="center" wrapText="1"/>
      <protection/>
    </xf>
    <xf numFmtId="1" fontId="12" fillId="14" borderId="0" xfId="367" applyNumberFormat="1" applyFont="1" applyFill="1" applyBorder="1" applyAlignment="1" applyProtection="1">
      <alignment horizontal="center" vertical="center" wrapText="1"/>
      <protection/>
    </xf>
    <xf numFmtId="1" fontId="12" fillId="14" borderId="44" xfId="367" applyNumberFormat="1" applyFont="1" applyFill="1" applyBorder="1" applyAlignment="1" applyProtection="1">
      <alignment horizontal="center" vertical="center" wrapText="1"/>
      <protection/>
    </xf>
    <xf numFmtId="1" fontId="12" fillId="14" borderId="20" xfId="367" applyNumberFormat="1" applyFont="1" applyFill="1" applyBorder="1" applyAlignment="1" applyProtection="1">
      <alignment horizontal="center" vertical="center" wrapText="1"/>
      <protection/>
    </xf>
    <xf numFmtId="1" fontId="12" fillId="14" borderId="26" xfId="367" applyNumberFormat="1" applyFont="1" applyFill="1" applyBorder="1" applyAlignment="1" applyProtection="1">
      <alignment horizontal="center" vertical="center" wrapText="1"/>
      <protection/>
    </xf>
    <xf numFmtId="1" fontId="12" fillId="14" borderId="45" xfId="367" applyNumberFormat="1" applyFont="1" applyFill="1" applyBorder="1" applyAlignment="1" applyProtection="1">
      <alignment horizontal="center" vertical="center" wrapText="1"/>
      <protection/>
    </xf>
    <xf numFmtId="1" fontId="1" fillId="14" borderId="47" xfId="367" applyNumberFormat="1" applyFont="1" applyFill="1" applyBorder="1" applyAlignment="1" applyProtection="1">
      <alignment horizontal="center" vertical="center" wrapText="1"/>
      <protection/>
    </xf>
    <xf numFmtId="1" fontId="1" fillId="14" borderId="19" xfId="367" applyNumberFormat="1" applyFont="1" applyFill="1" applyBorder="1" applyAlignment="1" applyProtection="1">
      <alignment horizontal="center" vertical="center" wrapText="1"/>
      <protection/>
    </xf>
    <xf numFmtId="1" fontId="1" fillId="0" borderId="47" xfId="367" applyNumberFormat="1" applyFont="1" applyFill="1" applyBorder="1" applyAlignment="1" applyProtection="1">
      <alignment horizontal="center"/>
      <protection/>
    </xf>
    <xf numFmtId="1" fontId="1" fillId="0" borderId="50" xfId="367" applyNumberFormat="1" applyFont="1" applyFill="1" applyBorder="1" applyAlignment="1" applyProtection="1">
      <alignment horizontal="center"/>
      <protection/>
    </xf>
    <xf numFmtId="1" fontId="1" fillId="0" borderId="19" xfId="367" applyNumberFormat="1" applyFont="1" applyFill="1" applyBorder="1" applyAlignment="1" applyProtection="1">
      <alignment horizontal="center"/>
      <protection/>
    </xf>
    <xf numFmtId="1" fontId="12" fillId="0" borderId="17" xfId="367" applyNumberFormat="1" applyFont="1" applyFill="1" applyBorder="1" applyAlignment="1" applyProtection="1">
      <alignment horizontal="center" vertical="center" wrapText="1"/>
      <protection/>
    </xf>
    <xf numFmtId="1" fontId="12" fillId="0" borderId="47" xfId="367" applyNumberFormat="1" applyFont="1" applyFill="1" applyBorder="1" applyAlignment="1" applyProtection="1">
      <alignment horizontal="center" vertical="center" wrapText="1"/>
      <protection/>
    </xf>
    <xf numFmtId="1" fontId="1" fillId="0" borderId="47" xfId="367" applyNumberFormat="1" applyFont="1" applyFill="1" applyBorder="1" applyAlignment="1" applyProtection="1">
      <alignment horizontal="center" vertical="center" wrapText="1"/>
      <protection/>
    </xf>
    <xf numFmtId="1" fontId="1" fillId="0" borderId="19" xfId="367" applyNumberFormat="1" applyFont="1" applyFill="1" applyBorder="1" applyAlignment="1" applyProtection="1">
      <alignment horizontal="center" vertical="center" wrapText="1"/>
      <protection/>
    </xf>
    <xf numFmtId="1" fontId="1" fillId="0" borderId="17" xfId="367" applyNumberFormat="1" applyFont="1" applyFill="1" applyBorder="1" applyAlignment="1" applyProtection="1">
      <alignment horizontal="center" vertical="center" wrapText="1"/>
      <protection locked="0"/>
    </xf>
    <xf numFmtId="1" fontId="1" fillId="14" borderId="17" xfId="367" applyNumberFormat="1" applyFont="1" applyFill="1" applyBorder="1" applyAlignment="1" applyProtection="1">
      <alignment horizontal="center" vertical="center" wrapText="1"/>
      <protection locked="0"/>
    </xf>
    <xf numFmtId="1" fontId="1" fillId="48" borderId="20" xfId="367" applyNumberFormat="1" applyFont="1" applyFill="1" applyBorder="1" applyAlignment="1" applyProtection="1">
      <alignment horizontal="center" vertical="center" wrapText="1"/>
      <protection locked="0"/>
    </xf>
    <xf numFmtId="1" fontId="1" fillId="48" borderId="26" xfId="367" applyNumberFormat="1" applyFont="1" applyFill="1" applyBorder="1" applyAlignment="1" applyProtection="1">
      <alignment horizontal="center" vertical="center" wrapText="1"/>
      <protection locked="0"/>
    </xf>
    <xf numFmtId="1" fontId="14" fillId="0" borderId="17" xfId="367" applyNumberFormat="1" applyFont="1" applyFill="1" applyBorder="1" applyAlignment="1" applyProtection="1">
      <alignment horizontal="center" vertical="center" wrapText="1"/>
      <protection/>
    </xf>
    <xf numFmtId="1" fontId="1" fillId="0" borderId="47" xfId="367" applyNumberFormat="1" applyFont="1" applyFill="1" applyBorder="1" applyAlignment="1" applyProtection="1">
      <alignment horizontal="center" vertical="center"/>
      <protection locked="0"/>
    </xf>
    <xf numFmtId="1" fontId="1" fillId="0" borderId="19" xfId="367" applyNumberFormat="1" applyFont="1" applyFill="1" applyBorder="1" applyAlignment="1" applyProtection="1">
      <alignment horizontal="center" vertical="center"/>
      <protection locked="0"/>
    </xf>
    <xf numFmtId="1" fontId="11" fillId="0" borderId="46" xfId="367" applyNumberFormat="1" applyFont="1" applyFill="1" applyBorder="1" applyAlignment="1" applyProtection="1">
      <alignment horizontal="center" vertical="center" wrapText="1"/>
      <protection/>
    </xf>
    <xf numFmtId="1" fontId="11" fillId="0" borderId="48" xfId="367" applyNumberFormat="1" applyFont="1" applyFill="1" applyBorder="1" applyAlignment="1" applyProtection="1">
      <alignment horizontal="center" vertical="center" wrapText="1"/>
      <protection/>
    </xf>
    <xf numFmtId="1" fontId="11" fillId="0" borderId="49" xfId="367" applyNumberFormat="1" applyFont="1" applyFill="1" applyBorder="1" applyAlignment="1" applyProtection="1">
      <alignment horizontal="center" vertical="center" wrapText="1"/>
      <protection/>
    </xf>
    <xf numFmtId="1" fontId="11" fillId="0" borderId="29" xfId="367" applyNumberFormat="1" applyFont="1" applyFill="1" applyBorder="1" applyAlignment="1" applyProtection="1">
      <alignment horizontal="center" vertical="center" wrapText="1"/>
      <protection/>
    </xf>
    <xf numFmtId="1" fontId="11" fillId="0" borderId="0" xfId="367" applyNumberFormat="1" applyFont="1" applyFill="1" applyBorder="1" applyAlignment="1" applyProtection="1">
      <alignment horizontal="center" vertical="center" wrapText="1"/>
      <protection/>
    </xf>
    <xf numFmtId="1" fontId="11" fillId="0" borderId="44" xfId="367" applyNumberFormat="1" applyFont="1" applyFill="1" applyBorder="1" applyAlignment="1" applyProtection="1">
      <alignment horizontal="center" vertical="center" wrapText="1"/>
      <protection/>
    </xf>
    <xf numFmtId="1" fontId="11" fillId="0" borderId="20" xfId="367" applyNumberFormat="1" applyFont="1" applyFill="1" applyBorder="1" applyAlignment="1" applyProtection="1">
      <alignment horizontal="center" vertical="center" wrapText="1"/>
      <protection/>
    </xf>
    <xf numFmtId="1" fontId="11" fillId="0" borderId="26" xfId="367" applyNumberFormat="1" applyFont="1" applyFill="1" applyBorder="1" applyAlignment="1" applyProtection="1">
      <alignment horizontal="center" vertical="center" wrapText="1"/>
      <protection/>
    </xf>
    <xf numFmtId="1" fontId="11" fillId="0" borderId="45" xfId="367" applyNumberFormat="1" applyFont="1" applyFill="1" applyBorder="1" applyAlignment="1" applyProtection="1">
      <alignment horizontal="center" vertical="center" wrapText="1"/>
      <protection/>
    </xf>
    <xf numFmtId="1" fontId="15" fillId="0" borderId="17" xfId="367" applyNumberFormat="1" applyFont="1" applyFill="1" applyBorder="1" applyAlignment="1" applyProtection="1">
      <alignment horizontal="center" vertical="center" wrapText="1"/>
      <protection/>
    </xf>
    <xf numFmtId="0" fontId="31" fillId="48" borderId="0" xfId="370" applyFont="1" applyFill="1" applyAlignment="1">
      <alignment horizontal="center" vertical="top" wrapText="1"/>
      <protection/>
    </xf>
    <xf numFmtId="3" fontId="25" fillId="0" borderId="0" xfId="372" applyNumberFormat="1" applyFont="1" applyFill="1" applyAlignment="1">
      <alignment wrapText="1"/>
      <protection/>
    </xf>
    <xf numFmtId="0" fontId="9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 applyProtection="1">
      <alignment horizontal="center"/>
      <protection locked="0"/>
    </xf>
    <xf numFmtId="1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</cellXfs>
  <cellStyles count="395">
    <cellStyle name="Normal" xfId="0"/>
    <cellStyle name="20% - Accent1" xfId="15"/>
    <cellStyle name="20% - Accent1 2" xfId="16"/>
    <cellStyle name="20% - Accent1 3" xfId="17"/>
    <cellStyle name="20% - Accent1 4" xfId="18"/>
    <cellStyle name="20% - Accent1_Послуги січень-квітень 2016" xfId="19"/>
    <cellStyle name="20% - Accent2" xfId="20"/>
    <cellStyle name="20% - Accent2 2" xfId="21"/>
    <cellStyle name="20% - Accent2 3" xfId="22"/>
    <cellStyle name="20% - Accent2 4" xfId="23"/>
    <cellStyle name="20% - Accent2_Послуги січень-квітень 2016" xfId="24"/>
    <cellStyle name="20% - Accent3" xfId="25"/>
    <cellStyle name="20% - Accent3 2" xfId="26"/>
    <cellStyle name="20% - Accent3 3" xfId="27"/>
    <cellStyle name="20% - Accent3 4" xfId="28"/>
    <cellStyle name="20% - Accent3_Послуги січень-квітень 2016" xfId="29"/>
    <cellStyle name="20% - Accent4" xfId="30"/>
    <cellStyle name="20% - Accent4 2" xfId="31"/>
    <cellStyle name="20% - Accent4 3" xfId="32"/>
    <cellStyle name="20% - Accent4 4" xfId="33"/>
    <cellStyle name="20% - Accent4_Послуги січень-квітень 2016" xfId="34"/>
    <cellStyle name="20% - Accent5" xfId="35"/>
    <cellStyle name="20% - Accent5 2" xfId="36"/>
    <cellStyle name="20% - Accent5 3" xfId="37"/>
    <cellStyle name="20% - Accent5 4" xfId="38"/>
    <cellStyle name="20% - Accent5_Послуги січень-квітень 2016" xfId="39"/>
    <cellStyle name="20% - Accent6" xfId="40"/>
    <cellStyle name="20% - Accent6 2" xfId="41"/>
    <cellStyle name="20% - Accent6 3" xfId="42"/>
    <cellStyle name="20% - Accent6 4" xfId="43"/>
    <cellStyle name="20% - Accent6_Послуги січень-квітень 2016" xfId="44"/>
    <cellStyle name="20% - Акцент1" xfId="45"/>
    <cellStyle name="20% — акцент1" xfId="46"/>
    <cellStyle name="20% - Акцент1 2" xfId="47"/>
    <cellStyle name="20% - Акцент1 3" xfId="48"/>
    <cellStyle name="20% - Акцент1 4" xfId="49"/>
    <cellStyle name="20% - Акцент2" xfId="50"/>
    <cellStyle name="20% — акцент2" xfId="51"/>
    <cellStyle name="20% - Акцент2 2" xfId="52"/>
    <cellStyle name="20% - Акцент2 3" xfId="53"/>
    <cellStyle name="20% - Акцент2 4" xfId="54"/>
    <cellStyle name="20% - Акцент3" xfId="55"/>
    <cellStyle name="20% — акцент3" xfId="56"/>
    <cellStyle name="20% - Акцент3 2" xfId="57"/>
    <cellStyle name="20% - Акцент3 3" xfId="58"/>
    <cellStyle name="20% - Акцент3 4" xfId="59"/>
    <cellStyle name="20% - Акцент4" xfId="60"/>
    <cellStyle name="20% — акцент4" xfId="61"/>
    <cellStyle name="20% - Акцент4 2" xfId="62"/>
    <cellStyle name="20% - Акцент4 3" xfId="63"/>
    <cellStyle name="20% - Акцент4 4" xfId="64"/>
    <cellStyle name="20% - Акцент5" xfId="65"/>
    <cellStyle name="20% — акцент5" xfId="66"/>
    <cellStyle name="20% - Акцент5 2" xfId="67"/>
    <cellStyle name="20% - Акцент5 3" xfId="68"/>
    <cellStyle name="20% - Акцент5 4" xfId="69"/>
    <cellStyle name="20% - Акцент6" xfId="70"/>
    <cellStyle name="20% — акцент6" xfId="71"/>
    <cellStyle name="20% - Акцент6 2" xfId="72"/>
    <cellStyle name="20% - Акцент6 3" xfId="73"/>
    <cellStyle name="20% - Акцент6 4" xfId="74"/>
    <cellStyle name="20% – Акцентування1" xfId="75"/>
    <cellStyle name="20% – Акцентування1 2" xfId="76"/>
    <cellStyle name="20% – Акцентування1 3" xfId="77"/>
    <cellStyle name="20% – Акцентування1 4" xfId="78"/>
    <cellStyle name="20% – Акцентування1_Послуги січень-квітень 2016" xfId="79"/>
    <cellStyle name="20% – Акцентування2" xfId="80"/>
    <cellStyle name="20% – Акцентування2 2" xfId="81"/>
    <cellStyle name="20% – Акцентування2 3" xfId="82"/>
    <cellStyle name="20% – Акцентування2 4" xfId="83"/>
    <cellStyle name="20% – Акцентування2_Послуги січень-квітень 2016" xfId="84"/>
    <cellStyle name="20% – Акцентування3" xfId="85"/>
    <cellStyle name="20% – Акцентування3 2" xfId="86"/>
    <cellStyle name="20% – Акцентування3 3" xfId="87"/>
    <cellStyle name="20% – Акцентування3 4" xfId="88"/>
    <cellStyle name="20% – Акцентування3_Послуги січень-квітень 2016" xfId="89"/>
    <cellStyle name="20% – Акцентування4" xfId="90"/>
    <cellStyle name="20% – Акцентування4 2" xfId="91"/>
    <cellStyle name="20% – Акцентування4 3" xfId="92"/>
    <cellStyle name="20% – Акцентування4 4" xfId="93"/>
    <cellStyle name="20% – Акцентування4_Послуги січень-квітень 2016" xfId="94"/>
    <cellStyle name="20% – Акцентування5" xfId="95"/>
    <cellStyle name="20% – Акцентування5 2" xfId="96"/>
    <cellStyle name="20% – Акцентування5 3" xfId="97"/>
    <cellStyle name="20% – Акцентування5 4" xfId="98"/>
    <cellStyle name="20% – Акцентування5_Послуги січень-квітень 2016" xfId="99"/>
    <cellStyle name="20% – Акцентування6" xfId="100"/>
    <cellStyle name="20% – Акцентування6 2" xfId="101"/>
    <cellStyle name="20% – Акцентування6 3" xfId="102"/>
    <cellStyle name="20% – Акцентування6 4" xfId="103"/>
    <cellStyle name="20% – Акцентування6_Послуги січень-квітень 2016" xfId="104"/>
    <cellStyle name="40% - Accent1" xfId="105"/>
    <cellStyle name="40% - Accent1 2" xfId="106"/>
    <cellStyle name="40% - Accent1 3" xfId="107"/>
    <cellStyle name="40% - Accent1 4" xfId="108"/>
    <cellStyle name="40% - Accent1_Послуги січень-квітень 2016" xfId="109"/>
    <cellStyle name="40% - Accent2" xfId="110"/>
    <cellStyle name="40% - Accent2 2" xfId="111"/>
    <cellStyle name="40% - Accent2 3" xfId="112"/>
    <cellStyle name="40% - Accent2 4" xfId="113"/>
    <cellStyle name="40% - Accent2_Послуги січень-квітень 2016" xfId="114"/>
    <cellStyle name="40% - Accent3" xfId="115"/>
    <cellStyle name="40% - Accent3 2" xfId="116"/>
    <cellStyle name="40% - Accent3 3" xfId="117"/>
    <cellStyle name="40% - Accent3 4" xfId="118"/>
    <cellStyle name="40% - Accent3_Послуги січень-квітень 2016" xfId="119"/>
    <cellStyle name="40% - Accent4" xfId="120"/>
    <cellStyle name="40% - Accent4 2" xfId="121"/>
    <cellStyle name="40% - Accent4 3" xfId="122"/>
    <cellStyle name="40% - Accent4 4" xfId="123"/>
    <cellStyle name="40% - Accent4_Послуги січень-квітень 2016" xfId="124"/>
    <cellStyle name="40% - Accent5" xfId="125"/>
    <cellStyle name="40% - Accent5 2" xfId="126"/>
    <cellStyle name="40% - Accent5 3" xfId="127"/>
    <cellStyle name="40% - Accent5 4" xfId="128"/>
    <cellStyle name="40% - Accent5_Послуги січень-квітень 2016" xfId="129"/>
    <cellStyle name="40% - Accent6" xfId="130"/>
    <cellStyle name="40% - Accent6 2" xfId="131"/>
    <cellStyle name="40% - Accent6 3" xfId="132"/>
    <cellStyle name="40% - Accent6 4" xfId="133"/>
    <cellStyle name="40% - Accent6_Послуги січень-квітень 2016" xfId="134"/>
    <cellStyle name="40% - Акцент1" xfId="135"/>
    <cellStyle name="40% — акцент1" xfId="136"/>
    <cellStyle name="40% - Акцент1 2" xfId="137"/>
    <cellStyle name="40% - Акцент1 3" xfId="138"/>
    <cellStyle name="40% - Акцент1 4" xfId="139"/>
    <cellStyle name="40% - Акцент2" xfId="140"/>
    <cellStyle name="40% — акцент2" xfId="141"/>
    <cellStyle name="40% - Акцент2 2" xfId="142"/>
    <cellStyle name="40% - Акцент2 3" xfId="143"/>
    <cellStyle name="40% - Акцент2 4" xfId="144"/>
    <cellStyle name="40% - Акцент3" xfId="145"/>
    <cellStyle name="40% — акцент3" xfId="146"/>
    <cellStyle name="40% - Акцент3 2" xfId="147"/>
    <cellStyle name="40% - Акцент3 3" xfId="148"/>
    <cellStyle name="40% - Акцент3 4" xfId="149"/>
    <cellStyle name="40% - Акцент4" xfId="150"/>
    <cellStyle name="40% — акцент4" xfId="151"/>
    <cellStyle name="40% - Акцент4 2" xfId="152"/>
    <cellStyle name="40% - Акцент4 3" xfId="153"/>
    <cellStyle name="40% - Акцент4 4" xfId="154"/>
    <cellStyle name="40% - Акцент5" xfId="155"/>
    <cellStyle name="40% — акцент5" xfId="156"/>
    <cellStyle name="40% - Акцент5 2" xfId="157"/>
    <cellStyle name="40% - Акцент5 3" xfId="158"/>
    <cellStyle name="40% - Акцент5 4" xfId="159"/>
    <cellStyle name="40% - Акцент6" xfId="160"/>
    <cellStyle name="40% — акцент6" xfId="161"/>
    <cellStyle name="40% - Акцент6 2" xfId="162"/>
    <cellStyle name="40% - Акцент6 3" xfId="163"/>
    <cellStyle name="40% - Акцент6 4" xfId="164"/>
    <cellStyle name="40% – Акцентування1" xfId="165"/>
    <cellStyle name="40% – Акцентування1 2" xfId="166"/>
    <cellStyle name="40% – Акцентування1 3" xfId="167"/>
    <cellStyle name="40% – Акцентування1 4" xfId="168"/>
    <cellStyle name="40% – Акцентування1_Послуги січень-квітень 2016" xfId="169"/>
    <cellStyle name="40% – Акцентування2" xfId="170"/>
    <cellStyle name="40% – Акцентування2 2" xfId="171"/>
    <cellStyle name="40% – Акцентування2 3" xfId="172"/>
    <cellStyle name="40% – Акцентування2 4" xfId="173"/>
    <cellStyle name="40% – Акцентування2_Послуги січень-квітень 2016" xfId="174"/>
    <cellStyle name="40% – Акцентування3" xfId="175"/>
    <cellStyle name="40% – Акцентування3 2" xfId="176"/>
    <cellStyle name="40% – Акцентування3 3" xfId="177"/>
    <cellStyle name="40% – Акцентування3 4" xfId="178"/>
    <cellStyle name="40% – Акцентування3_Послуги січень-квітень 2016" xfId="179"/>
    <cellStyle name="40% – Акцентування4" xfId="180"/>
    <cellStyle name="40% – Акцентування4 2" xfId="181"/>
    <cellStyle name="40% – Акцентування4 3" xfId="182"/>
    <cellStyle name="40% – Акцентування4 4" xfId="183"/>
    <cellStyle name="40% – Акцентування4_Послуги січень-квітень 2016" xfId="184"/>
    <cellStyle name="40% – Акцентування5" xfId="185"/>
    <cellStyle name="40% – Акцентування5 2" xfId="186"/>
    <cellStyle name="40% – Акцентування5 3" xfId="187"/>
    <cellStyle name="40% – Акцентування5 4" xfId="188"/>
    <cellStyle name="40% – Акцентування5_Послуги січень-квітень 2016" xfId="189"/>
    <cellStyle name="40% – Акцентування6" xfId="190"/>
    <cellStyle name="40% – Акцентування6 2" xfId="191"/>
    <cellStyle name="40% – Акцентування6 3" xfId="192"/>
    <cellStyle name="40% – Акцентування6 4" xfId="193"/>
    <cellStyle name="40% – Акцентування6_Послуги січень-квітень 2016" xfId="194"/>
    <cellStyle name="60% - Accent1" xfId="195"/>
    <cellStyle name="60% - Accent1 2" xfId="196"/>
    <cellStyle name="60% - Accent2" xfId="197"/>
    <cellStyle name="60% - Accent2 2" xfId="198"/>
    <cellStyle name="60% - Accent3" xfId="199"/>
    <cellStyle name="60% - Accent3 2" xfId="200"/>
    <cellStyle name="60% - Accent4" xfId="201"/>
    <cellStyle name="60% - Accent4 2" xfId="202"/>
    <cellStyle name="60% - Accent5" xfId="203"/>
    <cellStyle name="60% - Accent5 2" xfId="204"/>
    <cellStyle name="60% - Accent6" xfId="205"/>
    <cellStyle name="60% - Accent6 2" xfId="206"/>
    <cellStyle name="60% - Акцент1" xfId="207"/>
    <cellStyle name="60% — акцент1" xfId="208"/>
    <cellStyle name="60% - Акцент1 2" xfId="209"/>
    <cellStyle name="60% - Акцент1 3" xfId="210"/>
    <cellStyle name="60% - Акцент2" xfId="211"/>
    <cellStyle name="60% — акцент2" xfId="212"/>
    <cellStyle name="60% - Акцент2 2" xfId="213"/>
    <cellStyle name="60% - Акцент2 3" xfId="214"/>
    <cellStyle name="60% - Акцент3" xfId="215"/>
    <cellStyle name="60% — акцент3" xfId="216"/>
    <cellStyle name="60% - Акцент3 2" xfId="217"/>
    <cellStyle name="60% - Акцент3 3" xfId="218"/>
    <cellStyle name="60% - Акцент4" xfId="219"/>
    <cellStyle name="60% — акцент4" xfId="220"/>
    <cellStyle name="60% - Акцент4 2" xfId="221"/>
    <cellStyle name="60% - Акцент4 3" xfId="222"/>
    <cellStyle name="60% - Акцент5" xfId="223"/>
    <cellStyle name="60% — акцент5" xfId="224"/>
    <cellStyle name="60% - Акцент5 2" xfId="225"/>
    <cellStyle name="60% - Акцент5 3" xfId="226"/>
    <cellStyle name="60% - Акцент6" xfId="227"/>
    <cellStyle name="60% — акцент6" xfId="228"/>
    <cellStyle name="60% - Акцент6 2" xfId="229"/>
    <cellStyle name="60% - Акцент6 3" xfId="230"/>
    <cellStyle name="60% – Акцентування1" xfId="231"/>
    <cellStyle name="60% – Акцентування1 2" xfId="232"/>
    <cellStyle name="60% – Акцентування2" xfId="233"/>
    <cellStyle name="60% – Акцентування2 2" xfId="234"/>
    <cellStyle name="60% – Акцентування3" xfId="235"/>
    <cellStyle name="60% – Акцентування3 2" xfId="236"/>
    <cellStyle name="60% – Акцентування4" xfId="237"/>
    <cellStyle name="60% – Акцентування4 2" xfId="238"/>
    <cellStyle name="60% – Акцентування5" xfId="239"/>
    <cellStyle name="60% – Акцентування5 2" xfId="240"/>
    <cellStyle name="60% – Акцентування6" xfId="241"/>
    <cellStyle name="60% – Акцентування6 2" xfId="242"/>
    <cellStyle name="Accent1" xfId="243"/>
    <cellStyle name="Accent1 2" xfId="244"/>
    <cellStyle name="Accent2" xfId="245"/>
    <cellStyle name="Accent2 2" xfId="246"/>
    <cellStyle name="Accent3" xfId="247"/>
    <cellStyle name="Accent3 2" xfId="248"/>
    <cellStyle name="Accent4" xfId="249"/>
    <cellStyle name="Accent4 2" xfId="250"/>
    <cellStyle name="Accent5" xfId="251"/>
    <cellStyle name="Accent5 2" xfId="252"/>
    <cellStyle name="Accent6" xfId="253"/>
    <cellStyle name="Accent6 2" xfId="254"/>
    <cellStyle name="Bad" xfId="255"/>
    <cellStyle name="Bad 2" xfId="256"/>
    <cellStyle name="Calculation" xfId="257"/>
    <cellStyle name="Calculation 2" xfId="258"/>
    <cellStyle name="Check Cell" xfId="259"/>
    <cellStyle name="Check Cell 2" xfId="260"/>
    <cellStyle name="Explanatory Text" xfId="261"/>
    <cellStyle name="Good" xfId="262"/>
    <cellStyle name="Good 2" xfId="263"/>
    <cellStyle name="Heading 1" xfId="264"/>
    <cellStyle name="Heading 2" xfId="265"/>
    <cellStyle name="Heading 3" xfId="266"/>
    <cellStyle name="Heading 4" xfId="267"/>
    <cellStyle name="Input" xfId="268"/>
    <cellStyle name="Input 2" xfId="269"/>
    <cellStyle name="Linked Cell" xfId="270"/>
    <cellStyle name="Neutral" xfId="271"/>
    <cellStyle name="Neutral 2" xfId="272"/>
    <cellStyle name="Note" xfId="273"/>
    <cellStyle name="Note 2" xfId="274"/>
    <cellStyle name="Note 3" xfId="275"/>
    <cellStyle name="Note 4" xfId="276"/>
    <cellStyle name="Note_СВОД_12" xfId="277"/>
    <cellStyle name="Output" xfId="278"/>
    <cellStyle name="Output 2" xfId="279"/>
    <cellStyle name="Title" xfId="280"/>
    <cellStyle name="Total" xfId="281"/>
    <cellStyle name="Warning Text" xfId="282"/>
    <cellStyle name="Акцент1" xfId="283"/>
    <cellStyle name="Акцент1 2" xfId="284"/>
    <cellStyle name="Акцент1 3" xfId="285"/>
    <cellStyle name="Акцент1_Послуги січень-грудень 2017" xfId="286"/>
    <cellStyle name="Акцент2" xfId="287"/>
    <cellStyle name="Акцент2 2" xfId="288"/>
    <cellStyle name="Акцент2 3" xfId="289"/>
    <cellStyle name="Акцент2_Послуги січень-грудень 2017" xfId="290"/>
    <cellStyle name="Акцент3" xfId="291"/>
    <cellStyle name="Акцент3 2" xfId="292"/>
    <cellStyle name="Акцент3 3" xfId="293"/>
    <cellStyle name="Акцент3_Послуги січень-грудень 2017" xfId="294"/>
    <cellStyle name="Акцент4" xfId="295"/>
    <cellStyle name="Акцент4 2" xfId="296"/>
    <cellStyle name="Акцент4 3" xfId="297"/>
    <cellStyle name="Акцент4_Послуги січень-грудень 2017" xfId="298"/>
    <cellStyle name="Акцент5" xfId="299"/>
    <cellStyle name="Акцент5 2" xfId="300"/>
    <cellStyle name="Акцент5 3" xfId="301"/>
    <cellStyle name="Акцент5_Послуги січень-грудень 2017" xfId="302"/>
    <cellStyle name="Акцент6" xfId="303"/>
    <cellStyle name="Акцент6 2" xfId="304"/>
    <cellStyle name="Акцент6 3" xfId="305"/>
    <cellStyle name="Акцент6_Послуги січень-грудень 2017" xfId="306"/>
    <cellStyle name="Акцентування1" xfId="307"/>
    <cellStyle name="Акцентування1 2" xfId="308"/>
    <cellStyle name="Акцентування2" xfId="309"/>
    <cellStyle name="Акцентування2 2" xfId="310"/>
    <cellStyle name="Акцентування3" xfId="311"/>
    <cellStyle name="Акцентування3 2" xfId="312"/>
    <cellStyle name="Акцентування4" xfId="313"/>
    <cellStyle name="Акцентування4 2" xfId="314"/>
    <cellStyle name="Акцентування5" xfId="315"/>
    <cellStyle name="Акцентування5 2" xfId="316"/>
    <cellStyle name="Акцентування6" xfId="317"/>
    <cellStyle name="Акцентування6 2" xfId="318"/>
    <cellStyle name="Ввід" xfId="319"/>
    <cellStyle name="Ввід 2" xfId="320"/>
    <cellStyle name="Ввод " xfId="321"/>
    <cellStyle name="Ввод  2" xfId="322"/>
    <cellStyle name="Ввод _Послуги січень-грудень 2017" xfId="323"/>
    <cellStyle name="Вывод" xfId="324"/>
    <cellStyle name="Вывод 2" xfId="325"/>
    <cellStyle name="Вывод 3" xfId="326"/>
    <cellStyle name="Вывод_Послуги січень-грудень 2017" xfId="327"/>
    <cellStyle name="Вычисление" xfId="328"/>
    <cellStyle name="Вычисление 2" xfId="329"/>
    <cellStyle name="Вычисление 3" xfId="330"/>
    <cellStyle name="Вычисление_Послуги січень-грудень 2017" xfId="331"/>
    <cellStyle name="Currency" xfId="332"/>
    <cellStyle name="Currency [0]" xfId="333"/>
    <cellStyle name="Добре" xfId="334"/>
    <cellStyle name="Добре 2" xfId="335"/>
    <cellStyle name="Заголовок 1" xfId="336"/>
    <cellStyle name="Заголовок 2" xfId="337"/>
    <cellStyle name="Заголовок 3" xfId="338"/>
    <cellStyle name="Заголовок 4" xfId="339"/>
    <cellStyle name="Звичайний 2" xfId="340"/>
    <cellStyle name="Звичайний 2 3" xfId="341"/>
    <cellStyle name="Звичайний 3 2 3" xfId="342"/>
    <cellStyle name="Зв'язана клітинка" xfId="343"/>
    <cellStyle name="Итог" xfId="344"/>
    <cellStyle name="Итог 2" xfId="345"/>
    <cellStyle name="Итог_Послуги січень-грудень 2017" xfId="346"/>
    <cellStyle name="Контрольна клітинка" xfId="347"/>
    <cellStyle name="Контрольна клітинка 2" xfId="348"/>
    <cellStyle name="Контрольная ячейка" xfId="349"/>
    <cellStyle name="Контрольная ячейка 2" xfId="350"/>
    <cellStyle name="Контрольная ячейка_Послуги січень-грудень 2017" xfId="351"/>
    <cellStyle name="Назва" xfId="352"/>
    <cellStyle name="Название" xfId="353"/>
    <cellStyle name="Нейтральный" xfId="354"/>
    <cellStyle name="Нейтральный 2" xfId="355"/>
    <cellStyle name="Нейтральный 3" xfId="356"/>
    <cellStyle name="Обчислення" xfId="357"/>
    <cellStyle name="Обчислення 2" xfId="358"/>
    <cellStyle name="Обычный 2" xfId="359"/>
    <cellStyle name="Обычный 2 2" xfId="360"/>
    <cellStyle name="Обычный 2_Послуги січень-грудень 2017" xfId="361"/>
    <cellStyle name="Обычный 3" xfId="362"/>
    <cellStyle name="Обычный 4" xfId="363"/>
    <cellStyle name="Обычный 5 2" xfId="364"/>
    <cellStyle name="Обычный 5 3" xfId="365"/>
    <cellStyle name="Обычный 6 3" xfId="366"/>
    <cellStyle name="Обычный_06" xfId="367"/>
    <cellStyle name="Обычный_09_Професійний склад" xfId="368"/>
    <cellStyle name="Обычный_12 Зинкевич" xfId="369"/>
    <cellStyle name="Обычный_27.08.2013" xfId="370"/>
    <cellStyle name="Обычный_TБЛ-12~1" xfId="371"/>
    <cellStyle name="Обычный_Форма7Н" xfId="372"/>
    <cellStyle name="Підсумок" xfId="373"/>
    <cellStyle name="Плохой" xfId="374"/>
    <cellStyle name="Плохой 2" xfId="375"/>
    <cellStyle name="Плохой 3" xfId="376"/>
    <cellStyle name="Поганий" xfId="377"/>
    <cellStyle name="Поганий 2" xfId="378"/>
    <cellStyle name="Пояснение" xfId="379"/>
    <cellStyle name="Пояснение 2" xfId="380"/>
    <cellStyle name="Примечание" xfId="381"/>
    <cellStyle name="Примечание 2" xfId="382"/>
    <cellStyle name="Примечание 3" xfId="383"/>
    <cellStyle name="Примечание 4" xfId="384"/>
    <cellStyle name="Примечание_Послуги січень-грудень 2017" xfId="385"/>
    <cellStyle name="Примітка" xfId="386"/>
    <cellStyle name="Примітка 2" xfId="387"/>
    <cellStyle name="Примітка 3" xfId="388"/>
    <cellStyle name="Примітка 4" xfId="389"/>
    <cellStyle name="Примітка_СВОД_12" xfId="390"/>
    <cellStyle name="Percent" xfId="391"/>
    <cellStyle name="Результат" xfId="392"/>
    <cellStyle name="Результат 1" xfId="393"/>
    <cellStyle name="Связанная ячейка" xfId="394"/>
    <cellStyle name="Середній" xfId="395"/>
    <cellStyle name="Середній 2" xfId="396"/>
    <cellStyle name="Стиль 1" xfId="397"/>
    <cellStyle name="Стиль 1 2" xfId="398"/>
    <cellStyle name="Текст попередження" xfId="399"/>
    <cellStyle name="Текст пояснення" xfId="400"/>
    <cellStyle name="Текст предупреждения" xfId="401"/>
    <cellStyle name="Тысячи [0]_Анализ" xfId="402"/>
    <cellStyle name="Тысячи_Анализ" xfId="403"/>
    <cellStyle name="Comma" xfId="404"/>
    <cellStyle name="Comma [0]" xfId="405"/>
    <cellStyle name="ФинᎰнсовый_Лист1 (3)_1" xfId="406"/>
    <cellStyle name="Хороший" xfId="407"/>
    <cellStyle name="Хороший 2" xfId="4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32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24" sqref="A24"/>
    </sheetView>
  </sheetViews>
  <sheetFormatPr defaultColWidth="8.28125" defaultRowHeight="15"/>
  <cols>
    <col min="1" max="1" width="51.00390625" style="66" customWidth="1"/>
    <col min="2" max="3" width="25.7109375" style="66" customWidth="1"/>
    <col min="4" max="4" width="9.140625" style="67" customWidth="1"/>
    <col min="5" max="246" width="9.140625" style="66" customWidth="1"/>
    <col min="247" max="247" width="18.57421875" style="66" customWidth="1"/>
    <col min="248" max="248" width="11.57421875" style="66" customWidth="1"/>
    <col min="249" max="249" width="11.00390625" style="66" customWidth="1"/>
    <col min="250" max="16384" width="8.28125" style="66" customWidth="1"/>
  </cols>
  <sheetData>
    <row r="1" spans="1:3" s="65" customFormat="1" ht="18" customHeight="1">
      <c r="A1" s="138" t="s">
        <v>58</v>
      </c>
      <c r="B1" s="138"/>
      <c r="C1" s="138"/>
    </row>
    <row r="2" spans="1:3" s="65" customFormat="1" ht="18.75" customHeight="1">
      <c r="A2" s="138" t="s">
        <v>65</v>
      </c>
      <c r="B2" s="138"/>
      <c r="C2" s="138"/>
    </row>
    <row r="3" spans="1:3" s="65" customFormat="1" ht="14.25" customHeight="1">
      <c r="A3" s="139" t="s">
        <v>59</v>
      </c>
      <c r="B3" s="139"/>
      <c r="C3" s="139"/>
    </row>
    <row r="4" spans="1:3" s="65" customFormat="1" ht="9" customHeight="1" hidden="1">
      <c r="A4" s="139"/>
      <c r="B4" s="139"/>
      <c r="C4" s="139"/>
    </row>
    <row r="5" ht="18" customHeight="1" thickBot="1">
      <c r="A5" s="64" t="s">
        <v>57</v>
      </c>
    </row>
    <row r="6" spans="1:3" s="68" customFormat="1" ht="27" customHeight="1" thickBot="1">
      <c r="A6" s="221"/>
      <c r="B6" s="167" t="s">
        <v>157</v>
      </c>
      <c r="C6" s="168"/>
    </row>
    <row r="7" spans="1:3" s="69" customFormat="1" ht="27.75" customHeight="1" thickBot="1">
      <c r="A7" s="222"/>
      <c r="B7" s="210" t="s">
        <v>158</v>
      </c>
      <c r="C7" s="211" t="s">
        <v>159</v>
      </c>
    </row>
    <row r="8" spans="1:3" s="68" customFormat="1" ht="23.25" customHeight="1">
      <c r="A8" s="219" t="s">
        <v>160</v>
      </c>
      <c r="B8" s="220"/>
      <c r="C8" s="220"/>
    </row>
    <row r="9" spans="1:3" s="70" customFormat="1" ht="19.5" customHeight="1">
      <c r="A9" s="212" t="s">
        <v>161</v>
      </c>
      <c r="B9" s="213">
        <v>576.8</v>
      </c>
      <c r="C9" s="213">
        <v>576</v>
      </c>
    </row>
    <row r="10" spans="1:3" ht="19.5" customHeight="1">
      <c r="A10" s="214" t="s">
        <v>162</v>
      </c>
      <c r="B10" s="213">
        <v>565.5</v>
      </c>
      <c r="C10" s="213">
        <v>565.5</v>
      </c>
    </row>
    <row r="11" spans="1:3" ht="23.25" customHeight="1">
      <c r="A11" s="215" t="s">
        <v>163</v>
      </c>
      <c r="B11" s="213"/>
      <c r="C11" s="213"/>
    </row>
    <row r="12" spans="1:3" ht="19.5" customHeight="1">
      <c r="A12" s="214" t="s">
        <v>161</v>
      </c>
      <c r="B12" s="213">
        <v>518.9</v>
      </c>
      <c r="C12" s="213">
        <v>517.2</v>
      </c>
    </row>
    <row r="13" spans="1:3" ht="19.5" customHeight="1">
      <c r="A13" s="214" t="s">
        <v>162</v>
      </c>
      <c r="B13" s="213">
        <v>507.6</v>
      </c>
      <c r="C13" s="213">
        <v>506.7</v>
      </c>
    </row>
    <row r="14" spans="1:3" ht="23.25" customHeight="1">
      <c r="A14" s="215" t="s">
        <v>164</v>
      </c>
      <c r="B14" s="213"/>
      <c r="C14" s="216"/>
    </row>
    <row r="15" spans="1:3" ht="19.5" customHeight="1">
      <c r="A15" s="214" t="s">
        <v>165</v>
      </c>
      <c r="B15" s="213"/>
      <c r="C15" s="216"/>
    </row>
    <row r="16" spans="1:3" ht="19.5" customHeight="1">
      <c r="A16" s="214" t="s">
        <v>161</v>
      </c>
      <c r="B16" s="213">
        <v>57.9</v>
      </c>
      <c r="C16" s="216">
        <v>58.8</v>
      </c>
    </row>
    <row r="17" spans="1:3" ht="19.5" customHeight="1">
      <c r="A17" s="214" t="s">
        <v>162</v>
      </c>
      <c r="B17" s="213">
        <v>57.9</v>
      </c>
      <c r="C17" s="216">
        <v>58.8</v>
      </c>
    </row>
    <row r="18" spans="1:3" ht="23.25" customHeight="1">
      <c r="A18" s="217" t="s">
        <v>166</v>
      </c>
      <c r="B18" s="213"/>
      <c r="C18" s="216"/>
    </row>
    <row r="19" spans="1:3" ht="19.5" customHeight="1">
      <c r="A19" s="214" t="s">
        <v>161</v>
      </c>
      <c r="B19" s="213">
        <v>337.7</v>
      </c>
      <c r="C19" s="216">
        <v>344.1</v>
      </c>
    </row>
    <row r="20" spans="1:3" ht="19.5" customHeight="1">
      <c r="A20" s="214" t="s">
        <v>162</v>
      </c>
      <c r="B20" s="213">
        <v>186.1</v>
      </c>
      <c r="C20" s="216">
        <v>198.2</v>
      </c>
    </row>
    <row r="21" spans="1:3" ht="35.25" customHeight="1">
      <c r="A21" s="217" t="s">
        <v>167</v>
      </c>
      <c r="B21" s="213"/>
      <c r="C21" s="216"/>
    </row>
    <row r="22" spans="1:3" ht="19.5" customHeight="1">
      <c r="A22" s="214" t="s">
        <v>161</v>
      </c>
      <c r="B22" s="213">
        <v>63.1</v>
      </c>
      <c r="C22" s="216">
        <v>62.6</v>
      </c>
    </row>
    <row r="23" spans="1:3" ht="19.5" customHeight="1">
      <c r="A23" s="214" t="s">
        <v>162</v>
      </c>
      <c r="B23" s="213">
        <v>75.2</v>
      </c>
      <c r="C23" s="216">
        <v>74</v>
      </c>
    </row>
    <row r="24" spans="1:3" ht="33" customHeight="1">
      <c r="A24" s="218" t="s">
        <v>168</v>
      </c>
      <c r="B24" s="213"/>
      <c r="C24" s="216"/>
    </row>
    <row r="25" spans="1:3" ht="19.5" customHeight="1">
      <c r="A25" s="214" t="s">
        <v>161</v>
      </c>
      <c r="B25" s="213">
        <v>56.7</v>
      </c>
      <c r="C25" s="216">
        <v>56.2</v>
      </c>
    </row>
    <row r="26" spans="1:3" ht="19.5" customHeight="1">
      <c r="A26" s="214" t="s">
        <v>162</v>
      </c>
      <c r="B26" s="213">
        <v>67.5</v>
      </c>
      <c r="C26" s="213">
        <v>66.3</v>
      </c>
    </row>
    <row r="27" spans="1:3" ht="52.5" customHeight="1">
      <c r="A27" s="218" t="s">
        <v>169</v>
      </c>
      <c r="B27" s="213"/>
      <c r="C27" s="216"/>
    </row>
    <row r="28" spans="1:3" ht="19.5" customHeight="1">
      <c r="A28" s="214" t="s">
        <v>161</v>
      </c>
      <c r="B28" s="213">
        <v>10</v>
      </c>
      <c r="C28" s="216">
        <v>10.2</v>
      </c>
    </row>
    <row r="29" spans="1:3" ht="19.5" customHeight="1">
      <c r="A29" s="214" t="s">
        <v>162</v>
      </c>
      <c r="B29" s="213">
        <v>10.2</v>
      </c>
      <c r="C29" s="216">
        <v>10.4</v>
      </c>
    </row>
    <row r="30" spans="1:3" ht="13.5">
      <c r="A30" s="71"/>
      <c r="C30" s="71"/>
    </row>
    <row r="31" spans="1:3" ht="12.75">
      <c r="A31" s="72"/>
      <c r="C31" s="72"/>
    </row>
    <row r="32" spans="1:3" ht="12.75">
      <c r="A32" s="72"/>
      <c r="C32" s="72"/>
    </row>
  </sheetData>
  <sheetProtection/>
  <mergeCells count="6">
    <mergeCell ref="A6:A7"/>
    <mergeCell ref="B6:C6"/>
    <mergeCell ref="A1:C1"/>
    <mergeCell ref="A2:C2"/>
    <mergeCell ref="A3:C3"/>
    <mergeCell ref="A4:C4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1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16" sqref="D16"/>
    </sheetView>
  </sheetViews>
  <sheetFormatPr defaultColWidth="9.140625" defaultRowHeight="15"/>
  <cols>
    <col min="1" max="1" width="1.28515625" style="98" hidden="1" customWidth="1"/>
    <col min="2" max="2" width="58.28125" style="98" customWidth="1"/>
    <col min="3" max="4" width="17.8515625" style="98" customWidth="1"/>
    <col min="5" max="5" width="17.57421875" style="98" customWidth="1"/>
    <col min="6" max="6" width="16.7109375" style="98" customWidth="1"/>
    <col min="7" max="7" width="9.140625" style="98" customWidth="1"/>
    <col min="8" max="10" width="0" style="98" hidden="1" customWidth="1"/>
    <col min="11" max="16384" width="9.140625" style="98" customWidth="1"/>
  </cols>
  <sheetData>
    <row r="1" s="73" customFormat="1" ht="10.5" customHeight="1">
      <c r="F1" s="74"/>
    </row>
    <row r="2" spans="1:6" s="75" customFormat="1" ht="51" customHeight="1">
      <c r="A2" s="322" t="s">
        <v>60</v>
      </c>
      <c r="B2" s="322"/>
      <c r="C2" s="322"/>
      <c r="D2" s="322"/>
      <c r="E2" s="322"/>
      <c r="F2" s="322"/>
    </row>
    <row r="3" spans="1:6" s="75" customFormat="1" ht="20.25" customHeight="1">
      <c r="A3" s="76"/>
      <c r="B3" s="76"/>
      <c r="C3" s="76"/>
      <c r="D3" s="76"/>
      <c r="E3" s="76"/>
      <c r="F3" s="76"/>
    </row>
    <row r="4" spans="1:6" s="75" customFormat="1" ht="16.5" customHeight="1">
      <c r="A4" s="76"/>
      <c r="B4" s="76"/>
      <c r="C4" s="76"/>
      <c r="D4" s="76"/>
      <c r="E4" s="76"/>
      <c r="F4" s="77" t="s">
        <v>61</v>
      </c>
    </row>
    <row r="5" spans="1:6" s="75" customFormat="1" ht="24.75" customHeight="1">
      <c r="A5" s="76"/>
      <c r="B5" s="125"/>
      <c r="C5" s="126" t="s">
        <v>170</v>
      </c>
      <c r="D5" s="126" t="s">
        <v>171</v>
      </c>
      <c r="E5" s="126" t="s">
        <v>62</v>
      </c>
      <c r="F5" s="126"/>
    </row>
    <row r="6" spans="1:6" s="75" customFormat="1" ht="54.75" customHeight="1">
      <c r="A6" s="78"/>
      <c r="B6" s="125"/>
      <c r="C6" s="126"/>
      <c r="D6" s="126"/>
      <c r="E6" s="79" t="s">
        <v>2</v>
      </c>
      <c r="F6" s="80" t="s">
        <v>63</v>
      </c>
    </row>
    <row r="7" spans="2:6" s="81" customFormat="1" ht="19.5" customHeight="1">
      <c r="B7" s="82" t="s">
        <v>25</v>
      </c>
      <c r="C7" s="83">
        <v>1</v>
      </c>
      <c r="D7" s="84">
        <v>2</v>
      </c>
      <c r="E7" s="83">
        <v>3</v>
      </c>
      <c r="F7" s="84">
        <v>4</v>
      </c>
    </row>
    <row r="8" spans="2:10" s="85" customFormat="1" ht="27.75" customHeight="1">
      <c r="B8" s="86" t="s">
        <v>133</v>
      </c>
      <c r="C8" s="40">
        <v>449</v>
      </c>
      <c r="D8" s="40">
        <v>2792</v>
      </c>
      <c r="E8" s="88">
        <f>ROUND(D8/C8*100,1)</f>
        <v>621.8</v>
      </c>
      <c r="F8" s="87">
        <f aca="true" t="shared" si="0" ref="F8:F31">D8-C8</f>
        <v>2343</v>
      </c>
      <c r="I8" s="89"/>
      <c r="J8" s="89"/>
    </row>
    <row r="9" spans="2:10" s="90" customFormat="1" ht="23.25" customHeight="1">
      <c r="B9" s="209" t="s">
        <v>134</v>
      </c>
      <c r="C9" s="91">
        <v>33</v>
      </c>
      <c r="D9" s="91">
        <v>0</v>
      </c>
      <c r="E9" s="92">
        <f aca="true" t="shared" si="1" ref="E9:E31">ROUND(D9/C9*100,1)</f>
        <v>0</v>
      </c>
      <c r="F9" s="91">
        <f t="shared" si="0"/>
        <v>-33</v>
      </c>
      <c r="H9" s="93">
        <f>ROUND(D9/$D$8*100,1)</f>
        <v>0</v>
      </c>
      <c r="I9" s="94">
        <f>ROUND(C9/1000,1)</f>
        <v>0</v>
      </c>
      <c r="J9" s="94">
        <f>ROUND(D9/1000,1)</f>
        <v>0</v>
      </c>
    </row>
    <row r="10" spans="2:10" s="90" customFormat="1" ht="23.25" customHeight="1">
      <c r="B10" s="209" t="s">
        <v>135</v>
      </c>
      <c r="C10" s="91">
        <v>27</v>
      </c>
      <c r="D10" s="91">
        <v>0</v>
      </c>
      <c r="E10" s="92">
        <f t="shared" si="1"/>
        <v>0</v>
      </c>
      <c r="F10" s="91">
        <f t="shared" si="0"/>
        <v>-27</v>
      </c>
      <c r="H10" s="93">
        <f aca="true" t="shared" si="2" ref="H10:H31">ROUND(D10/$D$8*100,1)</f>
        <v>0</v>
      </c>
      <c r="I10" s="94">
        <f aca="true" t="shared" si="3" ref="I10:J31">ROUND(C10/1000,1)</f>
        <v>0</v>
      </c>
      <c r="J10" s="94">
        <f t="shared" si="3"/>
        <v>0</v>
      </c>
    </row>
    <row r="11" spans="2:10" s="90" customFormat="1" ht="23.25" customHeight="1">
      <c r="B11" s="209" t="s">
        <v>136</v>
      </c>
      <c r="C11" s="91">
        <v>29</v>
      </c>
      <c r="D11" s="91">
        <v>16</v>
      </c>
      <c r="E11" s="92">
        <f t="shared" si="1"/>
        <v>55.2</v>
      </c>
      <c r="F11" s="91">
        <f t="shared" si="0"/>
        <v>-13</v>
      </c>
      <c r="H11" s="95">
        <f t="shared" si="2"/>
        <v>0.6</v>
      </c>
      <c r="I11" s="94">
        <f t="shared" si="3"/>
        <v>0</v>
      </c>
      <c r="J11" s="94">
        <f t="shared" si="3"/>
        <v>0</v>
      </c>
    </row>
    <row r="12" spans="2:10" s="90" customFormat="1" ht="23.25" customHeight="1">
      <c r="B12" s="209" t="s">
        <v>137</v>
      </c>
      <c r="C12" s="91">
        <v>1</v>
      </c>
      <c r="D12" s="91">
        <v>0</v>
      </c>
      <c r="E12" s="92">
        <f t="shared" si="1"/>
        <v>0</v>
      </c>
      <c r="F12" s="91">
        <f t="shared" si="0"/>
        <v>-1</v>
      </c>
      <c r="H12" s="93">
        <f t="shared" si="2"/>
        <v>0</v>
      </c>
      <c r="I12" s="94">
        <f t="shared" si="3"/>
        <v>0</v>
      </c>
      <c r="J12" s="94">
        <f t="shared" si="3"/>
        <v>0</v>
      </c>
    </row>
    <row r="13" spans="2:10" s="90" customFormat="1" ht="23.25" customHeight="1">
      <c r="B13" s="209" t="s">
        <v>138</v>
      </c>
      <c r="C13" s="91">
        <v>0</v>
      </c>
      <c r="D13" s="91">
        <v>0</v>
      </c>
      <c r="E13" s="92" t="e">
        <f t="shared" si="1"/>
        <v>#DIV/0!</v>
      </c>
      <c r="F13" s="91">
        <f t="shared" si="0"/>
        <v>0</v>
      </c>
      <c r="H13" s="95">
        <f t="shared" si="2"/>
        <v>0</v>
      </c>
      <c r="I13" s="94">
        <f t="shared" si="3"/>
        <v>0</v>
      </c>
      <c r="J13" s="94">
        <f t="shared" si="3"/>
        <v>0</v>
      </c>
    </row>
    <row r="14" spans="2:10" s="90" customFormat="1" ht="53.25" customHeight="1">
      <c r="B14" s="209" t="s">
        <v>139</v>
      </c>
      <c r="C14" s="91">
        <v>1</v>
      </c>
      <c r="D14" s="91">
        <v>215</v>
      </c>
      <c r="E14" s="92">
        <f t="shared" si="1"/>
        <v>21500</v>
      </c>
      <c r="F14" s="91">
        <f t="shared" si="0"/>
        <v>214</v>
      </c>
      <c r="H14" s="93">
        <f t="shared" si="2"/>
        <v>7.7</v>
      </c>
      <c r="I14" s="94">
        <f t="shared" si="3"/>
        <v>0</v>
      </c>
      <c r="J14" s="94">
        <f t="shared" si="3"/>
        <v>0.2</v>
      </c>
    </row>
    <row r="15" spans="2:10" s="90" customFormat="1" ht="23.25" customHeight="1">
      <c r="B15" s="209" t="s">
        <v>140</v>
      </c>
      <c r="C15" s="91">
        <v>89</v>
      </c>
      <c r="D15" s="91">
        <v>0</v>
      </c>
      <c r="E15" s="92">
        <f t="shared" si="1"/>
        <v>0</v>
      </c>
      <c r="F15" s="91">
        <f t="shared" si="0"/>
        <v>-89</v>
      </c>
      <c r="H15" s="93">
        <f t="shared" si="2"/>
        <v>0</v>
      </c>
      <c r="I15" s="94">
        <f t="shared" si="3"/>
        <v>0.1</v>
      </c>
      <c r="J15" s="94">
        <f t="shared" si="3"/>
        <v>0</v>
      </c>
    </row>
    <row r="16" spans="2:10" s="90" customFormat="1" ht="23.25" customHeight="1">
      <c r="B16" s="209" t="s">
        <v>141</v>
      </c>
      <c r="C16" s="91">
        <v>0</v>
      </c>
      <c r="D16" s="91">
        <v>0</v>
      </c>
      <c r="E16" s="92" t="e">
        <f t="shared" si="1"/>
        <v>#DIV/0!</v>
      </c>
      <c r="F16" s="91">
        <f t="shared" si="0"/>
        <v>0</v>
      </c>
      <c r="H16" s="93">
        <f t="shared" si="2"/>
        <v>0</v>
      </c>
      <c r="I16" s="94">
        <f t="shared" si="3"/>
        <v>0</v>
      </c>
      <c r="J16" s="94">
        <f t="shared" si="3"/>
        <v>0</v>
      </c>
    </row>
    <row r="17" spans="2:10" s="90" customFormat="1" ht="23.25" customHeight="1">
      <c r="B17" s="209" t="s">
        <v>142</v>
      </c>
      <c r="C17" s="91">
        <v>0</v>
      </c>
      <c r="D17" s="91">
        <v>0</v>
      </c>
      <c r="E17" s="92" t="e">
        <f t="shared" si="1"/>
        <v>#DIV/0!</v>
      </c>
      <c r="F17" s="91">
        <f t="shared" si="0"/>
        <v>0</v>
      </c>
      <c r="H17" s="93">
        <f t="shared" si="2"/>
        <v>0</v>
      </c>
      <c r="I17" s="94">
        <f t="shared" si="3"/>
        <v>0</v>
      </c>
      <c r="J17" s="94">
        <f t="shared" si="3"/>
        <v>0</v>
      </c>
    </row>
    <row r="18" spans="2:10" s="90" customFormat="1" ht="23.25" customHeight="1">
      <c r="B18" s="209" t="s">
        <v>143</v>
      </c>
      <c r="C18" s="91">
        <v>6</v>
      </c>
      <c r="D18" s="91">
        <v>0</v>
      </c>
      <c r="E18" s="92">
        <f t="shared" si="1"/>
        <v>0</v>
      </c>
      <c r="F18" s="91">
        <f t="shared" si="0"/>
        <v>-6</v>
      </c>
      <c r="H18" s="93">
        <f t="shared" si="2"/>
        <v>0</v>
      </c>
      <c r="I18" s="94">
        <f t="shared" si="3"/>
        <v>0</v>
      </c>
      <c r="J18" s="94">
        <f t="shared" si="3"/>
        <v>0</v>
      </c>
    </row>
    <row r="19" spans="2:10" s="90" customFormat="1" ht="23.25" customHeight="1">
      <c r="B19" s="209" t="s">
        <v>144</v>
      </c>
      <c r="C19" s="91">
        <v>0</v>
      </c>
      <c r="D19" s="91">
        <v>0</v>
      </c>
      <c r="E19" s="92" t="e">
        <f t="shared" si="1"/>
        <v>#DIV/0!</v>
      </c>
      <c r="F19" s="91">
        <f t="shared" si="0"/>
        <v>0</v>
      </c>
      <c r="H19" s="93">
        <f t="shared" si="2"/>
        <v>0</v>
      </c>
      <c r="I19" s="94">
        <f t="shared" si="3"/>
        <v>0</v>
      </c>
      <c r="J19" s="94">
        <f t="shared" si="3"/>
        <v>0</v>
      </c>
    </row>
    <row r="20" spans="2:10" s="90" customFormat="1" ht="23.25" customHeight="1">
      <c r="B20" s="209" t="s">
        <v>145</v>
      </c>
      <c r="C20" s="91">
        <v>67</v>
      </c>
      <c r="D20" s="91">
        <v>0</v>
      </c>
      <c r="E20" s="92">
        <f t="shared" si="1"/>
        <v>0</v>
      </c>
      <c r="F20" s="91">
        <f t="shared" si="0"/>
        <v>-67</v>
      </c>
      <c r="H20" s="95">
        <f t="shared" si="2"/>
        <v>0</v>
      </c>
      <c r="I20" s="94">
        <f t="shared" si="3"/>
        <v>0.1</v>
      </c>
      <c r="J20" s="94">
        <f t="shared" si="3"/>
        <v>0</v>
      </c>
    </row>
    <row r="21" spans="2:10" s="90" customFormat="1" ht="23.25" customHeight="1">
      <c r="B21" s="209" t="s">
        <v>146</v>
      </c>
      <c r="C21" s="91">
        <v>0</v>
      </c>
      <c r="D21" s="91">
        <v>0</v>
      </c>
      <c r="E21" s="92" t="e">
        <f t="shared" si="1"/>
        <v>#DIV/0!</v>
      </c>
      <c r="F21" s="91">
        <f t="shared" si="0"/>
        <v>0</v>
      </c>
      <c r="H21" s="95">
        <f t="shared" si="2"/>
        <v>0</v>
      </c>
      <c r="I21" s="94">
        <f t="shared" si="3"/>
        <v>0</v>
      </c>
      <c r="J21" s="94">
        <f t="shared" si="3"/>
        <v>0</v>
      </c>
    </row>
    <row r="22" spans="2:10" s="90" customFormat="1" ht="23.25" customHeight="1">
      <c r="B22" s="209" t="s">
        <v>147</v>
      </c>
      <c r="C22" s="91">
        <v>10</v>
      </c>
      <c r="D22" s="91">
        <v>0</v>
      </c>
      <c r="E22" s="92">
        <f t="shared" si="1"/>
        <v>0</v>
      </c>
      <c r="F22" s="91">
        <f t="shared" si="0"/>
        <v>-10</v>
      </c>
      <c r="H22" s="95">
        <f t="shared" si="2"/>
        <v>0</v>
      </c>
      <c r="I22" s="94">
        <f t="shared" si="3"/>
        <v>0</v>
      </c>
      <c r="J22" s="94">
        <f t="shared" si="3"/>
        <v>0</v>
      </c>
    </row>
    <row r="23" spans="2:10" s="90" customFormat="1" ht="23.25" customHeight="1">
      <c r="B23" s="209" t="s">
        <v>148</v>
      </c>
      <c r="C23" s="91">
        <v>0</v>
      </c>
      <c r="D23" s="91">
        <v>1</v>
      </c>
      <c r="E23" s="92" t="e">
        <f t="shared" si="1"/>
        <v>#DIV/0!</v>
      </c>
      <c r="F23" s="91">
        <f t="shared" si="0"/>
        <v>1</v>
      </c>
      <c r="H23" s="93">
        <f t="shared" si="2"/>
        <v>0</v>
      </c>
      <c r="I23" s="94">
        <f t="shared" si="3"/>
        <v>0</v>
      </c>
      <c r="J23" s="94">
        <f t="shared" si="3"/>
        <v>0</v>
      </c>
    </row>
    <row r="24" spans="2:10" s="90" customFormat="1" ht="23.25" customHeight="1">
      <c r="B24" s="209" t="s">
        <v>149</v>
      </c>
      <c r="C24" s="96">
        <v>0</v>
      </c>
      <c r="D24" s="96">
        <v>0</v>
      </c>
      <c r="E24" s="97" t="e">
        <f t="shared" si="1"/>
        <v>#DIV/0!</v>
      </c>
      <c r="F24" s="91">
        <f t="shared" si="0"/>
        <v>0</v>
      </c>
      <c r="H24" s="93">
        <f t="shared" si="2"/>
        <v>0</v>
      </c>
      <c r="I24" s="94">
        <f t="shared" si="3"/>
        <v>0</v>
      </c>
      <c r="J24" s="94">
        <f t="shared" si="3"/>
        <v>0</v>
      </c>
    </row>
    <row r="25" spans="2:10" s="90" customFormat="1" ht="23.25" customHeight="1">
      <c r="B25" s="209" t="s">
        <v>150</v>
      </c>
      <c r="C25" s="91">
        <v>31</v>
      </c>
      <c r="D25" s="91">
        <v>35</v>
      </c>
      <c r="E25" s="92">
        <f t="shared" si="1"/>
        <v>112.9</v>
      </c>
      <c r="F25" s="91">
        <f t="shared" si="0"/>
        <v>4</v>
      </c>
      <c r="H25" s="93">
        <f t="shared" si="2"/>
        <v>1.3</v>
      </c>
      <c r="I25" s="94">
        <f t="shared" si="3"/>
        <v>0</v>
      </c>
      <c r="J25" s="94">
        <f t="shared" si="3"/>
        <v>0</v>
      </c>
    </row>
    <row r="26" spans="2:10" s="90" customFormat="1" ht="23.25" customHeight="1">
      <c r="B26" s="209" t="s">
        <v>151</v>
      </c>
      <c r="C26" s="91">
        <v>36</v>
      </c>
      <c r="D26" s="91">
        <v>0</v>
      </c>
      <c r="E26" s="92">
        <f t="shared" si="1"/>
        <v>0</v>
      </c>
      <c r="F26" s="91">
        <f t="shared" si="0"/>
        <v>-36</v>
      </c>
      <c r="H26" s="93">
        <f t="shared" si="2"/>
        <v>0</v>
      </c>
      <c r="I26" s="94">
        <f t="shared" si="3"/>
        <v>0</v>
      </c>
      <c r="J26" s="94">
        <f t="shared" si="3"/>
        <v>0</v>
      </c>
    </row>
    <row r="27" spans="2:10" s="90" customFormat="1" ht="53.25" customHeight="1">
      <c r="B27" s="209" t="s">
        <v>152</v>
      </c>
      <c r="C27" s="91">
        <v>0</v>
      </c>
      <c r="D27" s="91">
        <v>0</v>
      </c>
      <c r="E27" s="92" t="e">
        <f t="shared" si="1"/>
        <v>#DIV/0!</v>
      </c>
      <c r="F27" s="91">
        <f t="shared" si="0"/>
        <v>0</v>
      </c>
      <c r="H27" s="93">
        <f t="shared" si="2"/>
        <v>0</v>
      </c>
      <c r="I27" s="94">
        <f t="shared" si="3"/>
        <v>0</v>
      </c>
      <c r="J27" s="94">
        <f t="shared" si="3"/>
        <v>0</v>
      </c>
    </row>
    <row r="28" spans="2:10" s="90" customFormat="1" ht="23.25" customHeight="1">
      <c r="B28" s="209" t="s">
        <v>153</v>
      </c>
      <c r="C28" s="91">
        <v>10</v>
      </c>
      <c r="D28" s="91">
        <v>54</v>
      </c>
      <c r="E28" s="92">
        <f t="shared" si="1"/>
        <v>540</v>
      </c>
      <c r="F28" s="91">
        <f t="shared" si="0"/>
        <v>44</v>
      </c>
      <c r="H28" s="93">
        <f t="shared" si="2"/>
        <v>1.9</v>
      </c>
      <c r="I28" s="94">
        <f t="shared" si="3"/>
        <v>0</v>
      </c>
      <c r="J28" s="94">
        <f t="shared" si="3"/>
        <v>0.1</v>
      </c>
    </row>
    <row r="29" spans="2:10" s="90" customFormat="1" ht="23.25" customHeight="1">
      <c r="B29" s="209" t="s">
        <v>154</v>
      </c>
      <c r="C29" s="91">
        <v>16</v>
      </c>
      <c r="D29" s="91">
        <v>0</v>
      </c>
      <c r="E29" s="92">
        <f t="shared" si="1"/>
        <v>0</v>
      </c>
      <c r="F29" s="91">
        <f t="shared" si="0"/>
        <v>-16</v>
      </c>
      <c r="H29" s="93">
        <f t="shared" si="2"/>
        <v>0</v>
      </c>
      <c r="I29" s="94">
        <f t="shared" si="3"/>
        <v>0</v>
      </c>
      <c r="J29" s="94">
        <f t="shared" si="3"/>
        <v>0</v>
      </c>
    </row>
    <row r="30" spans="2:10" s="90" customFormat="1" ht="23.25" customHeight="1">
      <c r="B30" s="209" t="s">
        <v>155</v>
      </c>
      <c r="C30" s="91">
        <v>49</v>
      </c>
      <c r="D30" s="91">
        <v>0</v>
      </c>
      <c r="E30" s="92">
        <f t="shared" si="1"/>
        <v>0</v>
      </c>
      <c r="F30" s="91">
        <f t="shared" si="0"/>
        <v>-49</v>
      </c>
      <c r="H30" s="93">
        <f t="shared" si="2"/>
        <v>0</v>
      </c>
      <c r="I30" s="94">
        <f t="shared" si="3"/>
        <v>0</v>
      </c>
      <c r="J30" s="94">
        <f t="shared" si="3"/>
        <v>0</v>
      </c>
    </row>
    <row r="31" spans="2:10" s="90" customFormat="1" ht="23.25" customHeight="1">
      <c r="B31" s="209" t="s">
        <v>156</v>
      </c>
      <c r="C31" s="91">
        <v>44</v>
      </c>
      <c r="D31" s="91">
        <v>2471</v>
      </c>
      <c r="E31" s="92">
        <f t="shared" si="1"/>
        <v>5615.9</v>
      </c>
      <c r="F31" s="91">
        <f t="shared" si="0"/>
        <v>2427</v>
      </c>
      <c r="H31" s="93">
        <f t="shared" si="2"/>
        <v>88.5</v>
      </c>
      <c r="I31" s="94">
        <f t="shared" si="3"/>
        <v>0</v>
      </c>
      <c r="J31" s="94">
        <f t="shared" si="3"/>
        <v>2.5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B4" sqref="B4:C5"/>
    </sheetView>
  </sheetViews>
  <sheetFormatPr defaultColWidth="8.8515625" defaultRowHeight="15"/>
  <cols>
    <col min="1" max="1" width="45.57421875" style="35" customWidth="1"/>
    <col min="2" max="3" width="11.57421875" style="35" customWidth="1"/>
    <col min="4" max="4" width="14.28125" style="35" customWidth="1"/>
    <col min="5" max="5" width="15.28125" style="35" customWidth="1"/>
    <col min="6" max="8" width="8.8515625" style="35" customWidth="1"/>
    <col min="9" max="9" width="43.00390625" style="35" customWidth="1"/>
    <col min="10" max="16384" width="8.8515625" style="35" customWidth="1"/>
  </cols>
  <sheetData>
    <row r="1" spans="1:5" s="30" customFormat="1" ht="41.25" customHeight="1">
      <c r="A1" s="223" t="s">
        <v>172</v>
      </c>
      <c r="B1" s="223"/>
      <c r="C1" s="223"/>
      <c r="D1" s="223"/>
      <c r="E1" s="223"/>
    </row>
    <row r="2" spans="1:5" s="30" customFormat="1" ht="21.75" customHeight="1">
      <c r="A2" s="224" t="s">
        <v>26</v>
      </c>
      <c r="B2" s="224"/>
      <c r="C2" s="224"/>
      <c r="D2" s="224"/>
      <c r="E2" s="224"/>
    </row>
    <row r="3" spans="1:5" s="32" customFormat="1" ht="12" customHeight="1" thickBot="1">
      <c r="A3" s="31"/>
      <c r="B3" s="31"/>
      <c r="C3" s="31"/>
      <c r="D3" s="31"/>
      <c r="E3" s="31"/>
    </row>
    <row r="4" spans="1:5" s="32" customFormat="1" ht="21" customHeight="1">
      <c r="A4" s="225"/>
      <c r="B4" s="227" t="s">
        <v>174</v>
      </c>
      <c r="C4" s="229" t="s">
        <v>171</v>
      </c>
      <c r="D4" s="231" t="s">
        <v>62</v>
      </c>
      <c r="E4" s="232"/>
    </row>
    <row r="5" spans="1:5" s="32" customFormat="1" ht="26.25" customHeight="1">
      <c r="A5" s="226"/>
      <c r="B5" s="228"/>
      <c r="C5" s="230"/>
      <c r="D5" s="100" t="s">
        <v>64</v>
      </c>
      <c r="E5" s="113" t="s">
        <v>2</v>
      </c>
    </row>
    <row r="6" spans="1:5" s="33" customFormat="1" ht="34.5" customHeight="1">
      <c r="A6" s="114" t="s">
        <v>27</v>
      </c>
      <c r="B6" s="40">
        <v>449</v>
      </c>
      <c r="C6" s="40">
        <v>2792</v>
      </c>
      <c r="D6" s="115">
        <f>C6-B6</f>
        <v>2343</v>
      </c>
      <c r="E6" s="116">
        <f>ROUND(C6/B6*100,1)</f>
        <v>621.8</v>
      </c>
    </row>
    <row r="7" spans="1:9" ht="39.75" customHeight="1">
      <c r="A7" s="117" t="s">
        <v>28</v>
      </c>
      <c r="B7" s="118">
        <v>1</v>
      </c>
      <c r="C7" s="118">
        <v>0</v>
      </c>
      <c r="D7" s="119">
        <f aca="true" t="shared" si="0" ref="D7:D25">C7-B7</f>
        <v>-1</v>
      </c>
      <c r="E7" s="120">
        <f aca="true" t="shared" si="1" ref="E7:E25">ROUND(C7/B7*100,1)</f>
        <v>0</v>
      </c>
      <c r="F7" s="33"/>
      <c r="G7" s="34"/>
      <c r="I7" s="36"/>
    </row>
    <row r="8" spans="1:9" ht="44.25" customHeight="1">
      <c r="A8" s="117" t="s">
        <v>29</v>
      </c>
      <c r="B8" s="118">
        <v>0</v>
      </c>
      <c r="C8" s="118">
        <v>0</v>
      </c>
      <c r="D8" s="119">
        <f t="shared" si="0"/>
        <v>0</v>
      </c>
      <c r="E8" s="120" t="e">
        <f t="shared" si="1"/>
        <v>#DIV/0!</v>
      </c>
      <c r="F8" s="33"/>
      <c r="G8" s="34"/>
      <c r="I8" s="36"/>
    </row>
    <row r="9" spans="1:9" s="37" customFormat="1" ht="27" customHeight="1">
      <c r="A9" s="117" t="s">
        <v>30</v>
      </c>
      <c r="B9" s="118">
        <v>27</v>
      </c>
      <c r="C9" s="118">
        <v>4</v>
      </c>
      <c r="D9" s="119">
        <f t="shared" si="0"/>
        <v>-23</v>
      </c>
      <c r="E9" s="120">
        <f t="shared" si="1"/>
        <v>14.8</v>
      </c>
      <c r="F9" s="33"/>
      <c r="G9" s="34"/>
      <c r="H9" s="35"/>
      <c r="I9" s="36"/>
    </row>
    <row r="10" spans="1:11" ht="43.5" customHeight="1">
      <c r="A10" s="117" t="s">
        <v>31</v>
      </c>
      <c r="B10" s="118">
        <v>0</v>
      </c>
      <c r="C10" s="118">
        <v>0</v>
      </c>
      <c r="D10" s="119">
        <f t="shared" si="0"/>
        <v>0</v>
      </c>
      <c r="E10" s="120" t="e">
        <f t="shared" si="1"/>
        <v>#DIV/0!</v>
      </c>
      <c r="F10" s="33"/>
      <c r="G10" s="34"/>
      <c r="I10" s="36"/>
      <c r="K10" s="38"/>
    </row>
    <row r="11" spans="1:9" ht="42" customHeight="1">
      <c r="A11" s="117" t="s">
        <v>32</v>
      </c>
      <c r="B11" s="118">
        <v>0</v>
      </c>
      <c r="C11" s="118">
        <v>0</v>
      </c>
      <c r="D11" s="119">
        <f t="shared" si="0"/>
        <v>0</v>
      </c>
      <c r="E11" s="120" t="e">
        <f t="shared" si="1"/>
        <v>#DIV/0!</v>
      </c>
      <c r="F11" s="33"/>
      <c r="G11" s="34"/>
      <c r="I11" s="36"/>
    </row>
    <row r="12" spans="1:9" ht="19.5" customHeight="1">
      <c r="A12" s="117" t="s">
        <v>33</v>
      </c>
      <c r="B12" s="118">
        <v>1</v>
      </c>
      <c r="C12" s="118">
        <v>0</v>
      </c>
      <c r="D12" s="119">
        <f t="shared" si="0"/>
        <v>-1</v>
      </c>
      <c r="E12" s="120">
        <f t="shared" si="1"/>
        <v>0</v>
      </c>
      <c r="F12" s="33"/>
      <c r="G12" s="34"/>
      <c r="I12" s="101"/>
    </row>
    <row r="13" spans="1:9" ht="41.25" customHeight="1">
      <c r="A13" s="117" t="s">
        <v>34</v>
      </c>
      <c r="B13" s="118">
        <v>0</v>
      </c>
      <c r="C13" s="118">
        <v>2</v>
      </c>
      <c r="D13" s="119">
        <f t="shared" si="0"/>
        <v>2</v>
      </c>
      <c r="E13" s="120" t="e">
        <f t="shared" si="1"/>
        <v>#DIV/0!</v>
      </c>
      <c r="F13" s="33"/>
      <c r="G13" s="34"/>
      <c r="I13" s="36"/>
    </row>
    <row r="14" spans="1:9" ht="41.25" customHeight="1">
      <c r="A14" s="117" t="s">
        <v>35</v>
      </c>
      <c r="B14" s="118">
        <v>36</v>
      </c>
      <c r="C14" s="118">
        <v>0</v>
      </c>
      <c r="D14" s="119">
        <f t="shared" si="0"/>
        <v>-36</v>
      </c>
      <c r="E14" s="120">
        <f t="shared" si="1"/>
        <v>0</v>
      </c>
      <c r="F14" s="33"/>
      <c r="G14" s="34"/>
      <c r="I14" s="36"/>
    </row>
    <row r="15" spans="1:9" ht="42" customHeight="1">
      <c r="A15" s="117" t="s">
        <v>36</v>
      </c>
      <c r="B15" s="118">
        <v>0</v>
      </c>
      <c r="C15" s="118">
        <v>0</v>
      </c>
      <c r="D15" s="119">
        <f t="shared" si="0"/>
        <v>0</v>
      </c>
      <c r="E15" s="120" t="e">
        <f t="shared" si="1"/>
        <v>#DIV/0!</v>
      </c>
      <c r="F15" s="33"/>
      <c r="G15" s="34"/>
      <c r="I15" s="36"/>
    </row>
    <row r="16" spans="1:9" ht="23.25" customHeight="1">
      <c r="A16" s="117" t="s">
        <v>37</v>
      </c>
      <c r="B16" s="118">
        <v>13</v>
      </c>
      <c r="C16" s="118">
        <v>63</v>
      </c>
      <c r="D16" s="119">
        <f t="shared" si="0"/>
        <v>50</v>
      </c>
      <c r="E16" s="120">
        <f t="shared" si="1"/>
        <v>484.6</v>
      </c>
      <c r="F16" s="33"/>
      <c r="G16" s="34"/>
      <c r="I16" s="36"/>
    </row>
    <row r="17" spans="1:9" ht="22.5" customHeight="1">
      <c r="A17" s="117" t="s">
        <v>38</v>
      </c>
      <c r="B17" s="118">
        <v>0</v>
      </c>
      <c r="C17" s="118">
        <v>0</v>
      </c>
      <c r="D17" s="119">
        <f t="shared" si="0"/>
        <v>0</v>
      </c>
      <c r="E17" s="120" t="e">
        <f t="shared" si="1"/>
        <v>#DIV/0!</v>
      </c>
      <c r="F17" s="33"/>
      <c r="G17" s="34"/>
      <c r="I17" s="36"/>
    </row>
    <row r="18" spans="1:9" ht="22.5" customHeight="1">
      <c r="A18" s="117" t="s">
        <v>39</v>
      </c>
      <c r="B18" s="118">
        <v>0</v>
      </c>
      <c r="C18" s="118">
        <v>0</v>
      </c>
      <c r="D18" s="119">
        <f t="shared" si="0"/>
        <v>0</v>
      </c>
      <c r="E18" s="120" t="e">
        <f t="shared" si="1"/>
        <v>#DIV/0!</v>
      </c>
      <c r="F18" s="33"/>
      <c r="G18" s="34"/>
      <c r="I18" s="36"/>
    </row>
    <row r="19" spans="1:9" ht="38.25" customHeight="1">
      <c r="A19" s="117" t="s">
        <v>40</v>
      </c>
      <c r="B19" s="118">
        <v>0</v>
      </c>
      <c r="C19" s="118">
        <v>8</v>
      </c>
      <c r="D19" s="119">
        <f t="shared" si="0"/>
        <v>8</v>
      </c>
      <c r="E19" s="120" t="e">
        <f t="shared" si="1"/>
        <v>#DIV/0!</v>
      </c>
      <c r="F19" s="33"/>
      <c r="G19" s="34"/>
      <c r="I19" s="102"/>
    </row>
    <row r="20" spans="1:9" ht="35.25" customHeight="1">
      <c r="A20" s="117" t="s">
        <v>41</v>
      </c>
      <c r="B20" s="118">
        <v>0</v>
      </c>
      <c r="C20" s="118">
        <v>0</v>
      </c>
      <c r="D20" s="119">
        <f t="shared" si="0"/>
        <v>0</v>
      </c>
      <c r="E20" s="120" t="e">
        <f t="shared" si="1"/>
        <v>#DIV/0!</v>
      </c>
      <c r="F20" s="33"/>
      <c r="G20" s="34"/>
      <c r="I20" s="36"/>
    </row>
    <row r="21" spans="1:9" ht="41.25" customHeight="1">
      <c r="A21" s="117" t="s">
        <v>42</v>
      </c>
      <c r="B21" s="118">
        <v>311</v>
      </c>
      <c r="C21" s="118">
        <v>159</v>
      </c>
      <c r="D21" s="119">
        <f t="shared" si="0"/>
        <v>-152</v>
      </c>
      <c r="E21" s="120">
        <f t="shared" si="1"/>
        <v>51.1</v>
      </c>
      <c r="F21" s="33"/>
      <c r="G21" s="34"/>
      <c r="I21" s="36"/>
    </row>
    <row r="22" spans="1:9" ht="19.5" customHeight="1">
      <c r="A22" s="117" t="s">
        <v>43</v>
      </c>
      <c r="B22" s="118">
        <v>49</v>
      </c>
      <c r="C22" s="118">
        <v>732</v>
      </c>
      <c r="D22" s="119">
        <f t="shared" si="0"/>
        <v>683</v>
      </c>
      <c r="E22" s="120">
        <f t="shared" si="1"/>
        <v>1493.9</v>
      </c>
      <c r="F22" s="33"/>
      <c r="G22" s="34"/>
      <c r="I22" s="36"/>
    </row>
    <row r="23" spans="1:9" ht="39" customHeight="1">
      <c r="A23" s="117" t="s">
        <v>44</v>
      </c>
      <c r="B23" s="118">
        <v>5</v>
      </c>
      <c r="C23" s="118">
        <v>1814</v>
      </c>
      <c r="D23" s="119">
        <f t="shared" si="0"/>
        <v>1809</v>
      </c>
      <c r="E23" s="120">
        <f t="shared" si="1"/>
        <v>36280</v>
      </c>
      <c r="F23" s="33"/>
      <c r="G23" s="34"/>
      <c r="I23" s="36"/>
    </row>
    <row r="24" spans="1:9" ht="38.25" customHeight="1">
      <c r="A24" s="117" t="s">
        <v>45</v>
      </c>
      <c r="B24" s="118">
        <v>6</v>
      </c>
      <c r="C24" s="118">
        <v>9</v>
      </c>
      <c r="D24" s="119">
        <f t="shared" si="0"/>
        <v>3</v>
      </c>
      <c r="E24" s="120">
        <f t="shared" si="1"/>
        <v>150</v>
      </c>
      <c r="F24" s="33"/>
      <c r="G24" s="34"/>
      <c r="I24" s="36"/>
    </row>
    <row r="25" spans="1:9" ht="22.5" customHeight="1" thickBot="1">
      <c r="A25" s="121" t="s">
        <v>46</v>
      </c>
      <c r="B25" s="122">
        <v>0</v>
      </c>
      <c r="C25" s="122">
        <v>1</v>
      </c>
      <c r="D25" s="123">
        <f t="shared" si="0"/>
        <v>1</v>
      </c>
      <c r="E25" s="124" t="e">
        <f t="shared" si="1"/>
        <v>#DIV/0!</v>
      </c>
      <c r="F25" s="33"/>
      <c r="G25" s="34"/>
      <c r="I25" s="36"/>
    </row>
    <row r="26" spans="1:9" ht="15">
      <c r="A26" s="39"/>
      <c r="B26" s="323">
        <f>SUM(B7:B25)</f>
        <v>449</v>
      </c>
      <c r="C26" s="39">
        <f>SUM(C7:C25)</f>
        <v>2792</v>
      </c>
      <c r="D26" s="39"/>
      <c r="E26" s="39"/>
      <c r="I26" s="36"/>
    </row>
    <row r="27" spans="1:5" ht="12.75">
      <c r="A27" s="39"/>
      <c r="B27" s="39"/>
      <c r="C27" s="39"/>
      <c r="D27" s="39"/>
      <c r="E27" s="39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B10" sqref="B10"/>
    </sheetView>
  </sheetViews>
  <sheetFormatPr defaultColWidth="8.8515625" defaultRowHeight="15"/>
  <cols>
    <col min="1" max="1" width="52.8515625" style="35" customWidth="1"/>
    <col min="2" max="2" width="21.28125" style="35" customWidth="1"/>
    <col min="3" max="4" width="22.00390625" style="35" customWidth="1"/>
    <col min="5" max="5" width="21.57421875" style="35" customWidth="1"/>
    <col min="6" max="6" width="8.8515625" style="35" customWidth="1"/>
    <col min="7" max="7" width="10.8515625" style="35" bestFit="1" customWidth="1"/>
    <col min="8" max="16384" width="8.8515625" style="35" customWidth="1"/>
  </cols>
  <sheetData>
    <row r="1" spans="1:5" s="30" customFormat="1" ht="49.5" customHeight="1">
      <c r="A1" s="233" t="s">
        <v>172</v>
      </c>
      <c r="B1" s="233"/>
      <c r="C1" s="233"/>
      <c r="D1" s="233"/>
      <c r="E1" s="233"/>
    </row>
    <row r="2" spans="1:5" s="30" customFormat="1" ht="20.25" customHeight="1">
      <c r="A2" s="234" t="s">
        <v>47</v>
      </c>
      <c r="B2" s="234"/>
      <c r="C2" s="234"/>
      <c r="D2" s="234"/>
      <c r="E2" s="234"/>
    </row>
    <row r="3" spans="1:5" s="30" customFormat="1" ht="17.25" customHeight="1" thickBot="1">
      <c r="A3" s="99"/>
      <c r="B3" s="99"/>
      <c r="C3" s="99"/>
      <c r="D3" s="99"/>
      <c r="E3" s="99"/>
    </row>
    <row r="4" spans="1:5" s="32" customFormat="1" ht="25.5" customHeight="1">
      <c r="A4" s="235"/>
      <c r="B4" s="227" t="s">
        <v>174</v>
      </c>
      <c r="C4" s="229" t="s">
        <v>171</v>
      </c>
      <c r="D4" s="237" t="s">
        <v>62</v>
      </c>
      <c r="E4" s="238"/>
    </row>
    <row r="5" spans="1:5" s="32" customFormat="1" ht="37.5" customHeight="1">
      <c r="A5" s="236"/>
      <c r="B5" s="228"/>
      <c r="C5" s="230"/>
      <c r="D5" s="103" t="s">
        <v>64</v>
      </c>
      <c r="E5" s="104" t="s">
        <v>2</v>
      </c>
    </row>
    <row r="6" spans="1:7" s="41" customFormat="1" ht="34.5" customHeight="1">
      <c r="A6" s="105" t="s">
        <v>27</v>
      </c>
      <c r="B6" s="40">
        <v>449</v>
      </c>
      <c r="C6" s="40">
        <v>2792</v>
      </c>
      <c r="D6" s="40">
        <f>C6-B6</f>
        <v>2343</v>
      </c>
      <c r="E6" s="106">
        <f>ROUND(C6/B6*100,1)</f>
        <v>621.8</v>
      </c>
      <c r="G6" s="42"/>
    </row>
    <row r="7" spans="1:11" ht="51" customHeight="1">
      <c r="A7" s="107" t="s">
        <v>48</v>
      </c>
      <c r="B7" s="43">
        <v>105</v>
      </c>
      <c r="C7" s="43">
        <v>349</v>
      </c>
      <c r="D7" s="44">
        <f aca="true" t="shared" si="0" ref="D7:D15">C7-B7</f>
        <v>244</v>
      </c>
      <c r="E7" s="108">
        <f aca="true" t="shared" si="1" ref="E7:E15">ROUND(C7/B7*100,1)</f>
        <v>332.4</v>
      </c>
      <c r="G7" s="42"/>
      <c r="H7" s="45"/>
      <c r="K7" s="45"/>
    </row>
    <row r="8" spans="1:11" ht="35.25" customHeight="1">
      <c r="A8" s="107" t="s">
        <v>49</v>
      </c>
      <c r="B8" s="43">
        <v>182</v>
      </c>
      <c r="C8" s="43">
        <v>557</v>
      </c>
      <c r="D8" s="44">
        <f t="shared" si="0"/>
        <v>375</v>
      </c>
      <c r="E8" s="108">
        <f t="shared" si="1"/>
        <v>306</v>
      </c>
      <c r="G8" s="42"/>
      <c r="H8" s="45"/>
      <c r="K8" s="45"/>
    </row>
    <row r="9" spans="1:11" s="37" customFormat="1" ht="25.5" customHeight="1">
      <c r="A9" s="107" t="s">
        <v>50</v>
      </c>
      <c r="B9" s="43">
        <v>27</v>
      </c>
      <c r="C9" s="43">
        <v>1043</v>
      </c>
      <c r="D9" s="44">
        <f t="shared" si="0"/>
        <v>1016</v>
      </c>
      <c r="E9" s="108">
        <f t="shared" si="1"/>
        <v>3863</v>
      </c>
      <c r="F9" s="35"/>
      <c r="G9" s="42"/>
      <c r="H9" s="45"/>
      <c r="I9" s="35"/>
      <c r="K9" s="45"/>
    </row>
    <row r="10" spans="1:11" ht="36.75" customHeight="1">
      <c r="A10" s="107" t="s">
        <v>51</v>
      </c>
      <c r="B10" s="43">
        <v>21</v>
      </c>
      <c r="C10" s="43">
        <v>153</v>
      </c>
      <c r="D10" s="44">
        <f t="shared" si="0"/>
        <v>132</v>
      </c>
      <c r="E10" s="108">
        <f t="shared" si="1"/>
        <v>728.6</v>
      </c>
      <c r="G10" s="42"/>
      <c r="H10" s="45"/>
      <c r="K10" s="45"/>
    </row>
    <row r="11" spans="1:11" ht="28.5" customHeight="1">
      <c r="A11" s="107" t="s">
        <v>52</v>
      </c>
      <c r="B11" s="43">
        <v>36</v>
      </c>
      <c r="C11" s="43">
        <v>398</v>
      </c>
      <c r="D11" s="44">
        <f t="shared" si="0"/>
        <v>362</v>
      </c>
      <c r="E11" s="108">
        <f t="shared" si="1"/>
        <v>1105.6</v>
      </c>
      <c r="G11" s="42"/>
      <c r="H11" s="45"/>
      <c r="K11" s="45"/>
    </row>
    <row r="12" spans="1:11" ht="59.25" customHeight="1">
      <c r="A12" s="107" t="s">
        <v>53</v>
      </c>
      <c r="B12" s="43">
        <v>0</v>
      </c>
      <c r="C12" s="43">
        <v>5</v>
      </c>
      <c r="D12" s="44">
        <f t="shared" si="0"/>
        <v>5</v>
      </c>
      <c r="E12" s="108" t="e">
        <f t="shared" si="1"/>
        <v>#DIV/0!</v>
      </c>
      <c r="G12" s="42"/>
      <c r="H12" s="45"/>
      <c r="K12" s="45"/>
    </row>
    <row r="13" spans="1:18" ht="30.75" customHeight="1">
      <c r="A13" s="107" t="s">
        <v>54</v>
      </c>
      <c r="B13" s="43">
        <v>19</v>
      </c>
      <c r="C13" s="43">
        <v>58</v>
      </c>
      <c r="D13" s="44">
        <f t="shared" si="0"/>
        <v>39</v>
      </c>
      <c r="E13" s="108">
        <f t="shared" si="1"/>
        <v>305.3</v>
      </c>
      <c r="G13" s="42"/>
      <c r="H13" s="45"/>
      <c r="K13" s="45"/>
      <c r="R13" s="46"/>
    </row>
    <row r="14" spans="1:18" ht="75" customHeight="1">
      <c r="A14" s="107" t="s">
        <v>55</v>
      </c>
      <c r="B14" s="43">
        <v>13</v>
      </c>
      <c r="C14" s="43">
        <v>95</v>
      </c>
      <c r="D14" s="44">
        <f t="shared" si="0"/>
        <v>82</v>
      </c>
      <c r="E14" s="108">
        <f t="shared" si="1"/>
        <v>730.8</v>
      </c>
      <c r="G14" s="42"/>
      <c r="H14" s="45"/>
      <c r="K14" s="45"/>
      <c r="R14" s="46"/>
    </row>
    <row r="15" spans="1:18" ht="33" customHeight="1" thickBot="1">
      <c r="A15" s="109" t="s">
        <v>56</v>
      </c>
      <c r="B15" s="110">
        <v>46</v>
      </c>
      <c r="C15" s="110">
        <v>134</v>
      </c>
      <c r="D15" s="111">
        <f t="shared" si="0"/>
        <v>88</v>
      </c>
      <c r="E15" s="112">
        <f t="shared" si="1"/>
        <v>291.3</v>
      </c>
      <c r="G15" s="42"/>
      <c r="H15" s="45"/>
      <c r="K15" s="45"/>
      <c r="R15" s="46"/>
    </row>
    <row r="16" spans="1:18" ht="12.75">
      <c r="A16" s="39"/>
      <c r="B16" s="323">
        <f>SUM(B7:B15)</f>
        <v>449</v>
      </c>
      <c r="C16" s="323">
        <f>SUM(C7:C15)</f>
        <v>2792</v>
      </c>
      <c r="D16" s="39"/>
      <c r="R16" s="46"/>
    </row>
    <row r="17" spans="1:18" ht="12.75">
      <c r="A17" s="39"/>
      <c r="B17" s="39"/>
      <c r="C17" s="39"/>
      <c r="D17" s="39"/>
      <c r="R17" s="46"/>
    </row>
    <row r="18" ht="12.75">
      <c r="R18" s="46"/>
    </row>
    <row r="19" ht="12.75">
      <c r="R19" s="46"/>
    </row>
    <row r="20" ht="12.75">
      <c r="R20" s="46"/>
    </row>
    <row r="21" ht="12.75">
      <c r="R21" s="4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H23" sqref="H23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49" t="s">
        <v>116</v>
      </c>
      <c r="B1" s="249"/>
      <c r="C1" s="249"/>
      <c r="D1" s="249"/>
      <c r="E1" s="249"/>
    </row>
    <row r="2" spans="1:5" ht="27" customHeight="1" thickBot="1">
      <c r="A2" s="250" t="s">
        <v>173</v>
      </c>
      <c r="B2" s="250"/>
      <c r="C2" s="250"/>
      <c r="D2" s="250"/>
      <c r="E2" s="250"/>
    </row>
    <row r="3" spans="1:6" ht="18" customHeight="1">
      <c r="A3" s="246" t="s">
        <v>0</v>
      </c>
      <c r="B3" s="227" t="s">
        <v>174</v>
      </c>
      <c r="C3" s="229" t="s">
        <v>171</v>
      </c>
      <c r="D3" s="251" t="s">
        <v>1</v>
      </c>
      <c r="E3" s="251"/>
      <c r="F3" s="2"/>
    </row>
    <row r="4" spans="1:6" ht="50.25" customHeight="1">
      <c r="A4" s="246"/>
      <c r="B4" s="228"/>
      <c r="C4" s="230"/>
      <c r="D4" s="29" t="s">
        <v>2</v>
      </c>
      <c r="E4" s="58" t="s">
        <v>3</v>
      </c>
      <c r="F4" s="2"/>
    </row>
    <row r="5" spans="1:6" ht="21" customHeight="1">
      <c r="A5" s="59" t="s">
        <v>117</v>
      </c>
      <c r="B5" s="51">
        <v>24825</v>
      </c>
      <c r="C5" s="51">
        <v>22127</v>
      </c>
      <c r="D5" s="49">
        <f aca="true" t="shared" si="0" ref="D5:D19">ROUND(C5/B5*100,1)</f>
        <v>89.1</v>
      </c>
      <c r="E5" s="198">
        <f aca="true" t="shared" si="1" ref="E5:E18">C5-B5</f>
        <v>-2698</v>
      </c>
      <c r="F5" s="1" t="s">
        <v>4</v>
      </c>
    </row>
    <row r="6" spans="1:5" ht="15">
      <c r="A6" s="60" t="s">
        <v>5</v>
      </c>
      <c r="B6" s="199">
        <v>4565</v>
      </c>
      <c r="C6" s="199">
        <v>3928</v>
      </c>
      <c r="D6" s="54">
        <f t="shared" si="0"/>
        <v>86</v>
      </c>
      <c r="E6" s="200">
        <f t="shared" si="1"/>
        <v>-637</v>
      </c>
    </row>
    <row r="7" spans="1:7" ht="33" customHeight="1">
      <c r="A7" s="59" t="s">
        <v>118</v>
      </c>
      <c r="B7" s="53">
        <v>1964</v>
      </c>
      <c r="C7" s="201">
        <v>1763</v>
      </c>
      <c r="D7" s="49">
        <f t="shared" si="0"/>
        <v>89.8</v>
      </c>
      <c r="E7" s="205">
        <f t="shared" si="1"/>
        <v>-201</v>
      </c>
      <c r="F7" s="3"/>
      <c r="G7" s="4"/>
    </row>
    <row r="8" spans="1:7" ht="32.25">
      <c r="A8" s="61" t="s">
        <v>119</v>
      </c>
      <c r="B8" s="202">
        <v>991</v>
      </c>
      <c r="C8" s="203">
        <v>874</v>
      </c>
      <c r="D8" s="49">
        <f t="shared" si="0"/>
        <v>88.2</v>
      </c>
      <c r="E8" s="205">
        <f t="shared" si="1"/>
        <v>-117</v>
      </c>
      <c r="F8" s="3"/>
      <c r="G8" s="4"/>
    </row>
    <row r="9" spans="1:7" ht="33" customHeight="1">
      <c r="A9" s="62" t="s">
        <v>6</v>
      </c>
      <c r="B9" s="208">
        <v>50.5</v>
      </c>
      <c r="C9" s="208">
        <v>49.6</v>
      </c>
      <c r="D9" s="242" t="s">
        <v>175</v>
      </c>
      <c r="E9" s="243"/>
      <c r="F9" s="5"/>
      <c r="G9" s="4"/>
    </row>
    <row r="10" spans="1:7" ht="33" customHeight="1">
      <c r="A10" s="60" t="s">
        <v>120</v>
      </c>
      <c r="B10" s="202">
        <v>0</v>
      </c>
      <c r="C10" s="202">
        <v>0</v>
      </c>
      <c r="D10" s="55" t="e">
        <f>ROUND(C10/B10*100,1)</f>
        <v>#DIV/0!</v>
      </c>
      <c r="E10" s="206">
        <f>C10-B10</f>
        <v>0</v>
      </c>
      <c r="F10" s="5"/>
      <c r="G10" s="4"/>
    </row>
    <row r="11" spans="1:7" ht="36" customHeight="1">
      <c r="A11" s="60" t="s">
        <v>121</v>
      </c>
      <c r="B11" s="202">
        <v>27</v>
      </c>
      <c r="C11" s="202">
        <v>26</v>
      </c>
      <c r="D11" s="55">
        <f>ROUND(C11/B11*100,1)</f>
        <v>96.3</v>
      </c>
      <c r="E11" s="206">
        <f>C11-B11</f>
        <v>-1</v>
      </c>
      <c r="F11" s="5"/>
      <c r="G11" s="4"/>
    </row>
    <row r="12" spans="1:5" ht="33" customHeight="1">
      <c r="A12" s="60" t="s">
        <v>122</v>
      </c>
      <c r="B12" s="203">
        <v>1170</v>
      </c>
      <c r="C12" s="202">
        <v>647</v>
      </c>
      <c r="D12" s="54">
        <f t="shared" si="0"/>
        <v>55.3</v>
      </c>
      <c r="E12" s="207">
        <f t="shared" si="1"/>
        <v>-523</v>
      </c>
    </row>
    <row r="13" spans="1:5" ht="16.5" customHeight="1">
      <c r="A13" s="60" t="s">
        <v>126</v>
      </c>
      <c r="B13" s="203">
        <v>11</v>
      </c>
      <c r="C13" s="202">
        <v>7</v>
      </c>
      <c r="D13" s="54">
        <f>ROUND(C13/B13*100,1)</f>
        <v>63.6</v>
      </c>
      <c r="E13" s="207">
        <f>C13-B13</f>
        <v>-4</v>
      </c>
    </row>
    <row r="14" spans="1:5" ht="17.25" customHeight="1">
      <c r="A14" s="60" t="s">
        <v>123</v>
      </c>
      <c r="B14" s="203">
        <v>0</v>
      </c>
      <c r="C14" s="202">
        <v>0</v>
      </c>
      <c r="D14" s="54" t="e">
        <f>ROUND(C14/B14*100,1)</f>
        <v>#DIV/0!</v>
      </c>
      <c r="E14" s="207">
        <f>C14-B14</f>
        <v>0</v>
      </c>
    </row>
    <row r="15" spans="1:6" ht="33.75" customHeight="1">
      <c r="A15" s="59" t="s">
        <v>124</v>
      </c>
      <c r="B15" s="201">
        <v>328</v>
      </c>
      <c r="C15" s="204">
        <v>314</v>
      </c>
      <c r="D15" s="49">
        <f t="shared" si="0"/>
        <v>95.7</v>
      </c>
      <c r="E15" s="205">
        <f t="shared" si="1"/>
        <v>-14</v>
      </c>
      <c r="F15" s="6"/>
    </row>
    <row r="16" spans="1:6" ht="30.75">
      <c r="A16" s="60" t="s">
        <v>125</v>
      </c>
      <c r="B16" s="202">
        <v>1440</v>
      </c>
      <c r="C16" s="202">
        <v>1112</v>
      </c>
      <c r="D16" s="56">
        <f t="shared" si="0"/>
        <v>77.2</v>
      </c>
      <c r="E16" s="207">
        <f t="shared" si="1"/>
        <v>-328</v>
      </c>
      <c r="F16" s="7"/>
    </row>
    <row r="17" spans="1:11" ht="15">
      <c r="A17" s="59" t="s">
        <v>16</v>
      </c>
      <c r="B17" s="201">
        <v>3134</v>
      </c>
      <c r="C17" s="201">
        <v>2455</v>
      </c>
      <c r="D17" s="49">
        <f t="shared" si="0"/>
        <v>78.3</v>
      </c>
      <c r="E17" s="205">
        <f t="shared" si="1"/>
        <v>-679</v>
      </c>
      <c r="F17" s="7"/>
      <c r="K17" s="8"/>
    </row>
    <row r="18" spans="1:6" ht="16.5" customHeight="1">
      <c r="A18" s="60" t="s">
        <v>5</v>
      </c>
      <c r="B18" s="203">
        <v>2659</v>
      </c>
      <c r="C18" s="203">
        <v>2210</v>
      </c>
      <c r="D18" s="54">
        <f t="shared" si="0"/>
        <v>83.1</v>
      </c>
      <c r="E18" s="207">
        <f t="shared" si="1"/>
        <v>-449</v>
      </c>
      <c r="F18" s="7"/>
    </row>
    <row r="19" spans="1:6" ht="37.5" customHeight="1">
      <c r="A19" s="59" t="s">
        <v>176</v>
      </c>
      <c r="B19" s="57">
        <v>1950</v>
      </c>
      <c r="C19" s="51">
        <v>2397</v>
      </c>
      <c r="D19" s="54">
        <f t="shared" si="0"/>
        <v>122.9</v>
      </c>
      <c r="E19" s="47" t="s">
        <v>127</v>
      </c>
      <c r="F19" s="7"/>
    </row>
    <row r="20" spans="1:5" ht="9" customHeight="1">
      <c r="A20" s="244" t="s">
        <v>177</v>
      </c>
      <c r="B20" s="244"/>
      <c r="C20" s="244"/>
      <c r="D20" s="244"/>
      <c r="E20" s="244"/>
    </row>
    <row r="21" spans="1:5" ht="21.75" customHeight="1">
      <c r="A21" s="245"/>
      <c r="B21" s="245"/>
      <c r="C21" s="245"/>
      <c r="D21" s="245"/>
      <c r="E21" s="245"/>
    </row>
    <row r="22" spans="1:5" ht="12.75" customHeight="1">
      <c r="A22" s="246" t="s">
        <v>0</v>
      </c>
      <c r="B22" s="246" t="s">
        <v>128</v>
      </c>
      <c r="C22" s="246" t="s">
        <v>129</v>
      </c>
      <c r="D22" s="247" t="s">
        <v>1</v>
      </c>
      <c r="E22" s="248"/>
    </row>
    <row r="23" spans="1:5" ht="48.75" customHeight="1">
      <c r="A23" s="246"/>
      <c r="B23" s="246"/>
      <c r="C23" s="246"/>
      <c r="D23" s="29" t="s">
        <v>2</v>
      </c>
      <c r="E23" s="47" t="s">
        <v>7</v>
      </c>
    </row>
    <row r="24" spans="1:8" ht="26.25" customHeight="1">
      <c r="A24" s="59" t="s">
        <v>117</v>
      </c>
      <c r="B24" s="57">
        <v>22520</v>
      </c>
      <c r="C24" s="51">
        <v>19884</v>
      </c>
      <c r="D24" s="49">
        <f>ROUND(C24/B24*100,1)</f>
        <v>88.3</v>
      </c>
      <c r="E24" s="205">
        <f>C24-B24</f>
        <v>-2636</v>
      </c>
      <c r="G24" s="9"/>
      <c r="H24" s="9"/>
    </row>
    <row r="25" spans="1:5" ht="30.75">
      <c r="A25" s="59" t="s">
        <v>130</v>
      </c>
      <c r="B25" s="57">
        <v>18574</v>
      </c>
      <c r="C25" s="51">
        <v>16739</v>
      </c>
      <c r="D25" s="49">
        <f>ROUND(C25/B25*100,1)</f>
        <v>90.1</v>
      </c>
      <c r="E25" s="205">
        <f>C25-B25</f>
        <v>-1835</v>
      </c>
    </row>
    <row r="26" spans="1:5" ht="24" customHeight="1">
      <c r="A26" s="59" t="s">
        <v>131</v>
      </c>
      <c r="B26" s="51">
        <v>835</v>
      </c>
      <c r="C26" s="51">
        <v>609</v>
      </c>
      <c r="D26" s="49">
        <f>ROUND(C26/B26*100,1)</f>
        <v>72.9</v>
      </c>
      <c r="E26" s="205">
        <f>C26-B26</f>
        <v>-226</v>
      </c>
    </row>
    <row r="27" spans="1:5" ht="34.5" customHeight="1">
      <c r="A27" s="59" t="s">
        <v>132</v>
      </c>
      <c r="B27" s="48" t="s">
        <v>8</v>
      </c>
      <c r="C27" s="51">
        <v>997</v>
      </c>
      <c r="D27" s="49" t="s">
        <v>8</v>
      </c>
      <c r="E27" s="29" t="s">
        <v>8</v>
      </c>
    </row>
    <row r="28" spans="1:10" ht="24.75" customHeight="1">
      <c r="A28" s="63" t="s">
        <v>9</v>
      </c>
      <c r="B28" s="51">
        <v>3822</v>
      </c>
      <c r="C28" s="51">
        <v>4773</v>
      </c>
      <c r="D28" s="50">
        <f>ROUND(C28/B28*100,1)</f>
        <v>124.9</v>
      </c>
      <c r="E28" s="52" t="s">
        <v>179</v>
      </c>
      <c r="F28" s="7"/>
      <c r="G28" s="7"/>
      <c r="I28" s="7"/>
      <c r="J28" s="10"/>
    </row>
    <row r="29" spans="1:5" ht="24.75" customHeight="1">
      <c r="A29" s="59" t="s">
        <v>10</v>
      </c>
      <c r="B29" s="53">
        <v>27</v>
      </c>
      <c r="C29" s="53">
        <v>33</v>
      </c>
      <c r="D29" s="239" t="s">
        <v>178</v>
      </c>
      <c r="E29" s="240"/>
    </row>
    <row r="30" spans="1:5" ht="33" customHeight="1">
      <c r="A30" s="241"/>
      <c r="B30" s="241"/>
      <c r="C30" s="241"/>
      <c r="D30" s="241"/>
      <c r="E30" s="241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DR122"/>
  <sheetViews>
    <sheetView tabSelected="1" view="pageBreakPreview" zoomScale="81" zoomScaleNormal="75" zoomScaleSheetLayoutView="81" workbookViewId="0" topLeftCell="CU2">
      <selection activeCell="G10" sqref="G10"/>
    </sheetView>
  </sheetViews>
  <sheetFormatPr defaultColWidth="9.140625" defaultRowHeight="15"/>
  <cols>
    <col min="1" max="1" width="20.28125" style="13" customWidth="1"/>
    <col min="2" max="3" width="7.7109375" style="13" customWidth="1"/>
    <col min="4" max="4" width="8.8515625" style="13" customWidth="1"/>
    <col min="5" max="5" width="6.8515625" style="13" customWidth="1"/>
    <col min="6" max="6" width="8.00390625" style="13" customWidth="1"/>
    <col min="7" max="7" width="7.8515625" style="13" customWidth="1"/>
    <col min="8" max="8" width="7.28125" style="13" customWidth="1"/>
    <col min="9" max="9" width="7.421875" style="13" customWidth="1"/>
    <col min="10" max="11" width="7.7109375" style="13" customWidth="1"/>
    <col min="12" max="12" width="8.00390625" style="13" customWidth="1"/>
    <col min="13" max="17" width="7.421875" style="13" customWidth="1"/>
    <col min="18" max="20" width="7.7109375" style="13" customWidth="1"/>
    <col min="21" max="21" width="7.8515625" style="13" customWidth="1"/>
    <col min="22" max="23" width="7.57421875" style="13" customWidth="1"/>
    <col min="24" max="24" width="7.7109375" style="13" customWidth="1"/>
    <col min="25" max="25" width="7.00390625" style="13" customWidth="1"/>
    <col min="26" max="26" width="5.57421875" style="13" customWidth="1"/>
    <col min="27" max="27" width="6.140625" style="13" customWidth="1"/>
    <col min="28" max="29" width="6.28125" style="13" customWidth="1"/>
    <col min="30" max="30" width="6.00390625" style="13" customWidth="1"/>
    <col min="31" max="31" width="7.7109375" style="13" customWidth="1"/>
    <col min="32" max="32" width="4.7109375" style="13" customWidth="1"/>
    <col min="33" max="34" width="6.140625" style="13" customWidth="1"/>
    <col min="35" max="35" width="6.57421875" style="13" customWidth="1"/>
    <col min="36" max="36" width="8.57421875" style="13" customWidth="1"/>
    <col min="37" max="37" width="9.140625" style="13" customWidth="1"/>
    <col min="38" max="38" width="7.140625" style="13" customWidth="1"/>
    <col min="39" max="39" width="7.57421875" style="13" customWidth="1"/>
    <col min="40" max="40" width="7.421875" style="13" customWidth="1"/>
    <col min="41" max="41" width="6.7109375" style="128" customWidth="1"/>
    <col min="42" max="42" width="8.57421875" style="13" customWidth="1"/>
    <col min="43" max="46" width="6.7109375" style="13" hidden="1" customWidth="1"/>
    <col min="47" max="47" width="7.28125" style="13" customWidth="1"/>
    <col min="48" max="48" width="7.140625" style="13" customWidth="1"/>
    <col min="49" max="49" width="9.7109375" style="13" customWidth="1"/>
    <col min="50" max="50" width="6.140625" style="13" customWidth="1"/>
    <col min="51" max="51" width="8.421875" style="13" customWidth="1"/>
    <col min="52" max="52" width="8.28125" style="13" customWidth="1"/>
    <col min="53" max="53" width="10.28125" style="13" customWidth="1"/>
    <col min="54" max="54" width="7.140625" style="13" customWidth="1"/>
    <col min="55" max="55" width="7.00390625" style="13" customWidth="1"/>
    <col min="56" max="56" width="9.28125" style="13" customWidth="1"/>
    <col min="57" max="57" width="6.00390625" style="13" customWidth="1"/>
    <col min="58" max="60" width="7.7109375" style="13" customWidth="1"/>
    <col min="61" max="61" width="6.00390625" style="13" customWidth="1"/>
    <col min="62" max="62" width="9.8515625" style="13" customWidth="1"/>
    <col min="63" max="63" width="10.00390625" style="128" customWidth="1"/>
    <col min="64" max="64" width="7.28125" style="13" customWidth="1"/>
    <col min="65" max="69" width="6.8515625" style="13" customWidth="1"/>
    <col min="70" max="70" width="6.8515625" style="128" customWidth="1"/>
    <col min="71" max="71" width="5.57421875" style="13" customWidth="1"/>
    <col min="72" max="73" width="5.7109375" style="13" customWidth="1"/>
    <col min="74" max="75" width="6.140625" style="13" customWidth="1"/>
    <col min="76" max="76" width="5.7109375" style="13" customWidth="1"/>
    <col min="77" max="77" width="6.57421875" style="13" customWidth="1"/>
    <col min="78" max="78" width="5.421875" style="13" customWidth="1"/>
    <col min="79" max="79" width="5.57421875" style="128" customWidth="1"/>
    <col min="80" max="80" width="5.7109375" style="13" customWidth="1"/>
    <col min="81" max="81" width="6.00390625" style="13" customWidth="1"/>
    <col min="82" max="82" width="5.28125" style="128" customWidth="1"/>
    <col min="83" max="83" width="6.00390625" style="13" customWidth="1"/>
    <col min="84" max="85" width="8.140625" style="13" hidden="1" customWidth="1"/>
    <col min="86" max="87" width="9.57421875" style="13" hidden="1" customWidth="1"/>
    <col min="88" max="91" width="7.7109375" style="13" customWidth="1"/>
    <col min="92" max="93" width="7.57421875" style="13" customWidth="1"/>
    <col min="94" max="94" width="8.28125" style="13" customWidth="1"/>
    <col min="95" max="95" width="7.7109375" style="13" customWidth="1"/>
    <col min="96" max="96" width="7.421875" style="13" customWidth="1"/>
    <col min="97" max="97" width="7.57421875" style="13" customWidth="1"/>
    <col min="98" max="98" width="8.00390625" style="13" customWidth="1"/>
    <col min="99" max="99" width="7.421875" style="13" customWidth="1"/>
    <col min="100" max="100" width="8.00390625" style="13" customWidth="1"/>
    <col min="101" max="101" width="8.140625" style="13" customWidth="1"/>
    <col min="102" max="103" width="7.57421875" style="13" customWidth="1"/>
    <col min="104" max="104" width="8.57421875" style="13" customWidth="1"/>
    <col min="105" max="105" width="8.28125" style="13" customWidth="1"/>
    <col min="106" max="106" width="7.7109375" style="13" customWidth="1"/>
    <col min="107" max="107" width="8.421875" style="13" customWidth="1"/>
    <col min="108" max="108" width="9.8515625" style="13" customWidth="1"/>
    <col min="109" max="109" width="8.00390625" style="13" customWidth="1"/>
    <col min="110" max="110" width="8.7109375" style="13" customWidth="1"/>
    <col min="111" max="111" width="8.28125" style="13" customWidth="1"/>
    <col min="112" max="114" width="7.8515625" style="128" customWidth="1"/>
    <col min="115" max="115" width="7.8515625" style="13" customWidth="1"/>
    <col min="116" max="116" width="9.140625" style="13" customWidth="1"/>
    <col min="117" max="117" width="9.28125" style="13" customWidth="1"/>
    <col min="118" max="118" width="7.57421875" style="13" customWidth="1"/>
    <col min="119" max="123" width="0" style="13" hidden="1" customWidth="1"/>
    <col min="124" max="16384" width="9.140625" style="13" customWidth="1"/>
  </cols>
  <sheetData>
    <row r="1" spans="28:32" ht="21" hidden="1">
      <c r="AB1" s="127"/>
      <c r="AC1" s="127"/>
      <c r="AD1" s="127"/>
      <c r="AE1" s="127"/>
      <c r="AF1" s="127"/>
    </row>
    <row r="2" spans="1:118" ht="21.75" customHeight="1">
      <c r="A2" s="11"/>
      <c r="B2" s="279" t="s">
        <v>66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E2" s="129"/>
      <c r="AF2" s="130"/>
      <c r="AG2" s="129"/>
      <c r="AH2" s="129"/>
      <c r="AI2" s="131"/>
      <c r="AJ2" s="12"/>
      <c r="AK2" s="12"/>
      <c r="AL2" s="12"/>
      <c r="AM2" s="12"/>
      <c r="AN2" s="12"/>
      <c r="AO2" s="13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E2" s="15" t="s">
        <v>11</v>
      </c>
      <c r="BF2" s="15"/>
      <c r="BG2" s="15"/>
      <c r="BH2" s="15"/>
      <c r="BI2" s="15"/>
      <c r="BJ2" s="15"/>
      <c r="BK2" s="133"/>
      <c r="BL2" s="15"/>
      <c r="BM2" s="15"/>
      <c r="BN2" s="15"/>
      <c r="BO2" s="15"/>
      <c r="BP2" s="15"/>
      <c r="BQ2" s="15"/>
      <c r="BR2" s="133"/>
      <c r="BS2" s="15"/>
      <c r="BT2" s="12"/>
      <c r="BU2" s="12"/>
      <c r="BV2" s="12"/>
      <c r="BX2" s="12"/>
      <c r="BZ2" s="15"/>
      <c r="CA2" s="133"/>
      <c r="CB2" s="15"/>
      <c r="CC2" s="12"/>
      <c r="CD2" s="13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R2" s="12"/>
      <c r="CS2" s="12"/>
      <c r="CT2" s="12"/>
      <c r="CV2" s="14"/>
      <c r="CX2" s="14"/>
      <c r="CY2" s="14"/>
      <c r="DA2" s="15"/>
      <c r="DD2" s="15"/>
      <c r="DE2" s="15"/>
      <c r="DF2" s="15"/>
      <c r="DG2" s="15"/>
      <c r="DN2" s="15" t="s">
        <v>11</v>
      </c>
    </row>
    <row r="3" spans="1:105" ht="21.75" customHeight="1" thickBot="1">
      <c r="A3" s="16"/>
      <c r="B3" s="280" t="s">
        <v>180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134"/>
      <c r="AE3" s="134"/>
      <c r="AF3" s="134"/>
      <c r="AG3" s="134"/>
      <c r="AH3" s="134"/>
      <c r="AI3" s="135"/>
      <c r="AJ3" s="136"/>
      <c r="AK3" s="136"/>
      <c r="AL3" s="17"/>
      <c r="AM3" s="17"/>
      <c r="AN3" s="17"/>
      <c r="AO3" s="13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37"/>
      <c r="BL3" s="17"/>
      <c r="BM3" s="17"/>
      <c r="BN3" s="17"/>
      <c r="BO3" s="17"/>
      <c r="BP3" s="17"/>
      <c r="BQ3" s="17"/>
      <c r="BR3" s="137"/>
      <c r="BS3" s="17"/>
      <c r="BT3" s="17"/>
      <c r="BU3" s="17"/>
      <c r="BV3" s="17"/>
      <c r="BW3" s="17"/>
      <c r="BX3" s="17"/>
      <c r="BY3" s="17"/>
      <c r="BZ3" s="17"/>
      <c r="CA3" s="137"/>
      <c r="CB3" s="17"/>
      <c r="CC3" s="17"/>
      <c r="CD3" s="13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8"/>
      <c r="CW3" s="18"/>
      <c r="CX3" s="18"/>
      <c r="CY3" s="18"/>
      <c r="CZ3" s="18"/>
      <c r="DA3" s="18"/>
    </row>
    <row r="4" spans="1:118" ht="11.25" customHeight="1">
      <c r="A4" s="298"/>
      <c r="B4" s="301" t="s">
        <v>12</v>
      </c>
      <c r="C4" s="301"/>
      <c r="D4" s="301"/>
      <c r="E4" s="301"/>
      <c r="F4" s="267" t="s">
        <v>13</v>
      </c>
      <c r="G4" s="268"/>
      <c r="H4" s="268"/>
      <c r="I4" s="269"/>
      <c r="J4" s="267" t="s">
        <v>67</v>
      </c>
      <c r="K4" s="268"/>
      <c r="L4" s="268"/>
      <c r="M4" s="269"/>
      <c r="N4" s="276" t="s">
        <v>68</v>
      </c>
      <c r="O4" s="324"/>
      <c r="P4" s="324"/>
      <c r="Q4" s="325"/>
      <c r="R4" s="276" t="s">
        <v>69</v>
      </c>
      <c r="S4" s="324"/>
      <c r="T4" s="326"/>
      <c r="U4" s="267" t="s">
        <v>70</v>
      </c>
      <c r="V4" s="268"/>
      <c r="W4" s="268"/>
      <c r="X4" s="269"/>
      <c r="Y4" s="281" t="s">
        <v>71</v>
      </c>
      <c r="Z4" s="282"/>
      <c r="AA4" s="282"/>
      <c r="AB4" s="282"/>
      <c r="AC4" s="282"/>
      <c r="AD4" s="282"/>
      <c r="AE4" s="282"/>
      <c r="AF4" s="283"/>
      <c r="AG4" s="267" t="s">
        <v>72</v>
      </c>
      <c r="AH4" s="268"/>
      <c r="AI4" s="269"/>
      <c r="AJ4" s="267" t="s">
        <v>14</v>
      </c>
      <c r="AK4" s="268"/>
      <c r="AL4" s="268"/>
      <c r="AM4" s="269"/>
      <c r="AN4" s="267" t="s">
        <v>73</v>
      </c>
      <c r="AO4" s="268"/>
      <c r="AP4" s="269"/>
      <c r="AQ4" s="284" t="s">
        <v>15</v>
      </c>
      <c r="AR4" s="285"/>
      <c r="AS4" s="285"/>
      <c r="AT4" s="286"/>
      <c r="AU4" s="267" t="s">
        <v>74</v>
      </c>
      <c r="AV4" s="268"/>
      <c r="AW4" s="268"/>
      <c r="AX4" s="269"/>
      <c r="AY4" s="267" t="s">
        <v>75</v>
      </c>
      <c r="AZ4" s="268"/>
      <c r="BA4" s="269"/>
      <c r="BB4" s="267" t="s">
        <v>76</v>
      </c>
      <c r="BC4" s="268"/>
      <c r="BD4" s="268"/>
      <c r="BE4" s="269"/>
      <c r="BF4" s="267" t="s">
        <v>77</v>
      </c>
      <c r="BG4" s="268"/>
      <c r="BH4" s="327"/>
      <c r="BI4" s="325"/>
      <c r="BJ4" s="267" t="s">
        <v>78</v>
      </c>
      <c r="BK4" s="268"/>
      <c r="BL4" s="268"/>
      <c r="BM4" s="269"/>
      <c r="BN4" s="267" t="s">
        <v>181</v>
      </c>
      <c r="BO4" s="268"/>
      <c r="BP4" s="269"/>
      <c r="BQ4" s="287" t="s">
        <v>79</v>
      </c>
      <c r="BR4" s="288"/>
      <c r="BS4" s="289"/>
      <c r="BT4" s="267" t="s">
        <v>80</v>
      </c>
      <c r="BU4" s="268"/>
      <c r="BV4" s="269"/>
      <c r="BW4" s="284" t="s">
        <v>115</v>
      </c>
      <c r="BX4" s="285"/>
      <c r="BY4" s="286"/>
      <c r="BZ4" s="267" t="s">
        <v>81</v>
      </c>
      <c r="CA4" s="268"/>
      <c r="CB4" s="269"/>
      <c r="CC4" s="306" t="s">
        <v>82</v>
      </c>
      <c r="CD4" s="306"/>
      <c r="CE4" s="306"/>
      <c r="CF4" s="140"/>
      <c r="CG4" s="141"/>
      <c r="CH4" s="141"/>
      <c r="CI4" s="141"/>
      <c r="CJ4" s="262" t="s">
        <v>83</v>
      </c>
      <c r="CK4" s="327"/>
      <c r="CL4" s="327"/>
      <c r="CM4" s="325"/>
      <c r="CN4" s="268" t="s">
        <v>16</v>
      </c>
      <c r="CO4" s="268"/>
      <c r="CP4" s="268"/>
      <c r="CQ4" s="268"/>
      <c r="CR4" s="268"/>
      <c r="CS4" s="268"/>
      <c r="CT4" s="268"/>
      <c r="CU4" s="269"/>
      <c r="CV4" s="267" t="s">
        <v>17</v>
      </c>
      <c r="CW4" s="268"/>
      <c r="CX4" s="268"/>
      <c r="CY4" s="269"/>
      <c r="CZ4" s="301" t="s">
        <v>18</v>
      </c>
      <c r="DA4" s="301"/>
      <c r="DB4" s="301"/>
      <c r="DC4" s="301"/>
      <c r="DD4" s="252" t="s">
        <v>84</v>
      </c>
      <c r="DE4" s="252"/>
      <c r="DF4" s="252"/>
      <c r="DG4" s="252"/>
      <c r="DH4" s="252"/>
      <c r="DI4" s="312" t="s">
        <v>9</v>
      </c>
      <c r="DJ4" s="313"/>
      <c r="DK4" s="314"/>
      <c r="DL4" s="301" t="s">
        <v>19</v>
      </c>
      <c r="DM4" s="301"/>
      <c r="DN4" s="301"/>
    </row>
    <row r="5" spans="1:118" ht="18.75" customHeight="1">
      <c r="A5" s="299"/>
      <c r="B5" s="301"/>
      <c r="C5" s="301"/>
      <c r="D5" s="301"/>
      <c r="E5" s="301"/>
      <c r="F5" s="270"/>
      <c r="G5" s="271"/>
      <c r="H5" s="271"/>
      <c r="I5" s="272"/>
      <c r="J5" s="270"/>
      <c r="K5" s="271"/>
      <c r="L5" s="271"/>
      <c r="M5" s="272"/>
      <c r="N5" s="328"/>
      <c r="O5" s="329"/>
      <c r="P5" s="329"/>
      <c r="Q5" s="330"/>
      <c r="R5" s="328"/>
      <c r="S5" s="331"/>
      <c r="T5" s="332"/>
      <c r="U5" s="270"/>
      <c r="V5" s="271"/>
      <c r="W5" s="271"/>
      <c r="X5" s="272"/>
      <c r="Y5" s="256" t="s">
        <v>85</v>
      </c>
      <c r="Z5" s="257"/>
      <c r="AA5" s="257"/>
      <c r="AB5" s="258"/>
      <c r="AC5" s="256" t="s">
        <v>86</v>
      </c>
      <c r="AD5" s="257"/>
      <c r="AE5" s="257"/>
      <c r="AF5" s="258"/>
      <c r="AG5" s="270"/>
      <c r="AH5" s="271"/>
      <c r="AI5" s="272"/>
      <c r="AJ5" s="270"/>
      <c r="AK5" s="271"/>
      <c r="AL5" s="271"/>
      <c r="AM5" s="272"/>
      <c r="AN5" s="270"/>
      <c r="AO5" s="271"/>
      <c r="AP5" s="272"/>
      <c r="AQ5" s="256"/>
      <c r="AR5" s="257"/>
      <c r="AS5" s="257"/>
      <c r="AT5" s="258"/>
      <c r="AU5" s="270"/>
      <c r="AV5" s="271"/>
      <c r="AW5" s="271"/>
      <c r="AX5" s="272"/>
      <c r="AY5" s="270"/>
      <c r="AZ5" s="271"/>
      <c r="BA5" s="272"/>
      <c r="BB5" s="270"/>
      <c r="BC5" s="271"/>
      <c r="BD5" s="271"/>
      <c r="BE5" s="272"/>
      <c r="BF5" s="333"/>
      <c r="BG5" s="334"/>
      <c r="BH5" s="335"/>
      <c r="BI5" s="330"/>
      <c r="BJ5" s="270"/>
      <c r="BK5" s="271"/>
      <c r="BL5" s="271"/>
      <c r="BM5" s="272"/>
      <c r="BN5" s="270"/>
      <c r="BO5" s="271"/>
      <c r="BP5" s="272"/>
      <c r="BQ5" s="290"/>
      <c r="BR5" s="291"/>
      <c r="BS5" s="292"/>
      <c r="BT5" s="270"/>
      <c r="BU5" s="271"/>
      <c r="BV5" s="272"/>
      <c r="BW5" s="256"/>
      <c r="BX5" s="257"/>
      <c r="BY5" s="258"/>
      <c r="BZ5" s="270"/>
      <c r="CA5" s="271"/>
      <c r="CB5" s="272"/>
      <c r="CC5" s="306"/>
      <c r="CD5" s="306"/>
      <c r="CE5" s="306"/>
      <c r="CF5" s="142"/>
      <c r="CG5" s="143"/>
      <c r="CH5" s="143"/>
      <c r="CI5" s="143"/>
      <c r="CJ5" s="333"/>
      <c r="CK5" s="334"/>
      <c r="CL5" s="334"/>
      <c r="CM5" s="330"/>
      <c r="CN5" s="271"/>
      <c r="CO5" s="271"/>
      <c r="CP5" s="271"/>
      <c r="CQ5" s="271"/>
      <c r="CR5" s="271"/>
      <c r="CS5" s="271"/>
      <c r="CT5" s="271"/>
      <c r="CU5" s="272"/>
      <c r="CV5" s="270"/>
      <c r="CW5" s="271"/>
      <c r="CX5" s="271"/>
      <c r="CY5" s="272"/>
      <c r="CZ5" s="301"/>
      <c r="DA5" s="301"/>
      <c r="DB5" s="301"/>
      <c r="DC5" s="301"/>
      <c r="DD5" s="252"/>
      <c r="DE5" s="252"/>
      <c r="DF5" s="252"/>
      <c r="DG5" s="252"/>
      <c r="DH5" s="252"/>
      <c r="DI5" s="315"/>
      <c r="DJ5" s="316"/>
      <c r="DK5" s="317"/>
      <c r="DL5" s="301"/>
      <c r="DM5" s="301"/>
      <c r="DN5" s="301"/>
    </row>
    <row r="6" spans="1:118" ht="83.25" customHeight="1">
      <c r="A6" s="299"/>
      <c r="B6" s="302"/>
      <c r="C6" s="302"/>
      <c r="D6" s="302"/>
      <c r="E6" s="302"/>
      <c r="F6" s="270"/>
      <c r="G6" s="271"/>
      <c r="H6" s="271"/>
      <c r="I6" s="272"/>
      <c r="J6" s="273"/>
      <c r="K6" s="274"/>
      <c r="L6" s="274"/>
      <c r="M6" s="275"/>
      <c r="N6" s="336"/>
      <c r="O6" s="337"/>
      <c r="P6" s="337"/>
      <c r="Q6" s="338"/>
      <c r="R6" s="336"/>
      <c r="S6" s="337"/>
      <c r="T6" s="339"/>
      <c r="U6" s="273"/>
      <c r="V6" s="274"/>
      <c r="W6" s="274"/>
      <c r="X6" s="275"/>
      <c r="Y6" s="259"/>
      <c r="Z6" s="260"/>
      <c r="AA6" s="260"/>
      <c r="AB6" s="261"/>
      <c r="AC6" s="259"/>
      <c r="AD6" s="260"/>
      <c r="AE6" s="260"/>
      <c r="AF6" s="261"/>
      <c r="AG6" s="273"/>
      <c r="AH6" s="274"/>
      <c r="AI6" s="275"/>
      <c r="AJ6" s="273"/>
      <c r="AK6" s="274"/>
      <c r="AL6" s="274"/>
      <c r="AM6" s="275"/>
      <c r="AN6" s="273"/>
      <c r="AO6" s="274"/>
      <c r="AP6" s="275"/>
      <c r="AQ6" s="259"/>
      <c r="AR6" s="260"/>
      <c r="AS6" s="260"/>
      <c r="AT6" s="261"/>
      <c r="AU6" s="273"/>
      <c r="AV6" s="274"/>
      <c r="AW6" s="274"/>
      <c r="AX6" s="275"/>
      <c r="AY6" s="273"/>
      <c r="AZ6" s="274"/>
      <c r="BA6" s="275"/>
      <c r="BB6" s="273"/>
      <c r="BC6" s="274"/>
      <c r="BD6" s="274"/>
      <c r="BE6" s="275"/>
      <c r="BF6" s="340"/>
      <c r="BG6" s="341"/>
      <c r="BH6" s="342"/>
      <c r="BI6" s="338"/>
      <c r="BJ6" s="273"/>
      <c r="BK6" s="274"/>
      <c r="BL6" s="274"/>
      <c r="BM6" s="275"/>
      <c r="BN6" s="273"/>
      <c r="BO6" s="274"/>
      <c r="BP6" s="275"/>
      <c r="BQ6" s="293"/>
      <c r="BR6" s="294"/>
      <c r="BS6" s="295"/>
      <c r="BT6" s="273"/>
      <c r="BU6" s="274"/>
      <c r="BV6" s="275"/>
      <c r="BW6" s="259"/>
      <c r="BX6" s="260"/>
      <c r="BY6" s="261"/>
      <c r="BZ6" s="273"/>
      <c r="CA6" s="274"/>
      <c r="CB6" s="275"/>
      <c r="CC6" s="306"/>
      <c r="CD6" s="306"/>
      <c r="CE6" s="306"/>
      <c r="CF6" s="144"/>
      <c r="CG6" s="145"/>
      <c r="CH6" s="307" t="s">
        <v>20</v>
      </c>
      <c r="CI6" s="308"/>
      <c r="CJ6" s="340"/>
      <c r="CK6" s="342"/>
      <c r="CL6" s="342"/>
      <c r="CM6" s="338"/>
      <c r="CN6" s="274"/>
      <c r="CO6" s="274"/>
      <c r="CP6" s="274"/>
      <c r="CQ6" s="274"/>
      <c r="CR6" s="274"/>
      <c r="CS6" s="274"/>
      <c r="CT6" s="274"/>
      <c r="CU6" s="275"/>
      <c r="CV6" s="273"/>
      <c r="CW6" s="274"/>
      <c r="CX6" s="274"/>
      <c r="CY6" s="275"/>
      <c r="CZ6" s="301"/>
      <c r="DA6" s="301"/>
      <c r="DB6" s="301"/>
      <c r="DC6" s="301"/>
      <c r="DD6" s="253" t="s">
        <v>182</v>
      </c>
      <c r="DE6" s="254">
        <v>2018</v>
      </c>
      <c r="DF6" s="254"/>
      <c r="DG6" s="254"/>
      <c r="DH6" s="254"/>
      <c r="DI6" s="318"/>
      <c r="DJ6" s="319"/>
      <c r="DK6" s="320"/>
      <c r="DL6" s="301"/>
      <c r="DM6" s="301"/>
      <c r="DN6" s="301"/>
    </row>
    <row r="7" spans="1:120" ht="43.5" customHeight="1">
      <c r="A7" s="299"/>
      <c r="B7" s="253">
        <v>2017</v>
      </c>
      <c r="C7" s="265">
        <v>2018</v>
      </c>
      <c r="D7" s="255" t="s">
        <v>21</v>
      </c>
      <c r="E7" s="255"/>
      <c r="F7" s="253">
        <v>2017</v>
      </c>
      <c r="G7" s="265">
        <v>2018</v>
      </c>
      <c r="H7" s="255" t="s">
        <v>21</v>
      </c>
      <c r="I7" s="255"/>
      <c r="J7" s="253">
        <v>2017</v>
      </c>
      <c r="K7" s="265">
        <v>2018</v>
      </c>
      <c r="L7" s="278" t="s">
        <v>21</v>
      </c>
      <c r="M7" s="264"/>
      <c r="N7" s="253">
        <v>2017</v>
      </c>
      <c r="O7" s="265">
        <v>2018</v>
      </c>
      <c r="P7" s="278" t="s">
        <v>21</v>
      </c>
      <c r="Q7" s="264"/>
      <c r="R7" s="253">
        <v>2017</v>
      </c>
      <c r="S7" s="265">
        <v>2018</v>
      </c>
      <c r="T7" s="277" t="s">
        <v>24</v>
      </c>
      <c r="U7" s="253">
        <v>2017</v>
      </c>
      <c r="V7" s="265">
        <v>2018</v>
      </c>
      <c r="W7" s="255" t="s">
        <v>21</v>
      </c>
      <c r="X7" s="255"/>
      <c r="Y7" s="253">
        <v>2017</v>
      </c>
      <c r="Z7" s="265">
        <v>2018</v>
      </c>
      <c r="AA7" s="255" t="s">
        <v>21</v>
      </c>
      <c r="AB7" s="255"/>
      <c r="AC7" s="253">
        <v>2017</v>
      </c>
      <c r="AD7" s="265">
        <v>2018</v>
      </c>
      <c r="AE7" s="255" t="s">
        <v>21</v>
      </c>
      <c r="AF7" s="255"/>
      <c r="AG7" s="253">
        <v>2017</v>
      </c>
      <c r="AH7" s="265">
        <v>2018</v>
      </c>
      <c r="AI7" s="303" t="s">
        <v>87</v>
      </c>
      <c r="AJ7" s="253">
        <v>2017</v>
      </c>
      <c r="AK7" s="265">
        <v>2018</v>
      </c>
      <c r="AL7" s="255" t="s">
        <v>21</v>
      </c>
      <c r="AM7" s="255"/>
      <c r="AN7" s="253">
        <v>2017</v>
      </c>
      <c r="AO7" s="265">
        <v>2018</v>
      </c>
      <c r="AP7" s="303" t="s">
        <v>87</v>
      </c>
      <c r="AQ7" s="255">
        <v>2014</v>
      </c>
      <c r="AR7" s="255">
        <v>2015</v>
      </c>
      <c r="AS7" s="255" t="s">
        <v>21</v>
      </c>
      <c r="AT7" s="255"/>
      <c r="AU7" s="253">
        <v>2017</v>
      </c>
      <c r="AV7" s="265">
        <v>2018</v>
      </c>
      <c r="AW7" s="255" t="s">
        <v>21</v>
      </c>
      <c r="AX7" s="255"/>
      <c r="AY7" s="253">
        <v>2017</v>
      </c>
      <c r="AZ7" s="265">
        <v>2018</v>
      </c>
      <c r="BA7" s="303" t="s">
        <v>87</v>
      </c>
      <c r="BB7" s="253">
        <v>2017</v>
      </c>
      <c r="BC7" s="265">
        <v>2018</v>
      </c>
      <c r="BD7" s="255" t="s">
        <v>21</v>
      </c>
      <c r="BE7" s="255"/>
      <c r="BF7" s="253">
        <v>2017</v>
      </c>
      <c r="BG7" s="265">
        <v>2018</v>
      </c>
      <c r="BH7" s="255" t="s">
        <v>21</v>
      </c>
      <c r="BI7" s="255"/>
      <c r="BJ7" s="253">
        <v>2017</v>
      </c>
      <c r="BK7" s="265">
        <v>2018</v>
      </c>
      <c r="BL7" s="255" t="s">
        <v>21</v>
      </c>
      <c r="BM7" s="255"/>
      <c r="BN7" s="253">
        <v>2017</v>
      </c>
      <c r="BO7" s="265">
        <v>2018</v>
      </c>
      <c r="BP7" s="321" t="s">
        <v>87</v>
      </c>
      <c r="BQ7" s="253">
        <v>2017</v>
      </c>
      <c r="BR7" s="265">
        <v>2018</v>
      </c>
      <c r="BS7" s="296" t="s">
        <v>87</v>
      </c>
      <c r="BT7" s="253">
        <v>2017</v>
      </c>
      <c r="BU7" s="265">
        <v>2018</v>
      </c>
      <c r="BV7" s="303" t="s">
        <v>87</v>
      </c>
      <c r="BW7" s="253">
        <v>2017</v>
      </c>
      <c r="BX7" s="265">
        <v>2018</v>
      </c>
      <c r="BY7" s="303" t="s">
        <v>87</v>
      </c>
      <c r="BZ7" s="253">
        <v>2017</v>
      </c>
      <c r="CA7" s="265">
        <v>2018</v>
      </c>
      <c r="CB7" s="303" t="s">
        <v>87</v>
      </c>
      <c r="CC7" s="253">
        <v>2017</v>
      </c>
      <c r="CD7" s="265">
        <v>2018</v>
      </c>
      <c r="CE7" s="305" t="s">
        <v>87</v>
      </c>
      <c r="CF7" s="19"/>
      <c r="CG7" s="20"/>
      <c r="CH7" s="20"/>
      <c r="CI7" s="23"/>
      <c r="CJ7" s="263" t="s">
        <v>22</v>
      </c>
      <c r="CK7" s="264"/>
      <c r="CL7" s="255" t="s">
        <v>21</v>
      </c>
      <c r="CM7" s="255"/>
      <c r="CN7" s="263" t="s">
        <v>22</v>
      </c>
      <c r="CO7" s="264"/>
      <c r="CP7" s="255" t="s">
        <v>21</v>
      </c>
      <c r="CQ7" s="255"/>
      <c r="CR7" s="255" t="s">
        <v>88</v>
      </c>
      <c r="CS7" s="255"/>
      <c r="CT7" s="255" t="s">
        <v>21</v>
      </c>
      <c r="CU7" s="255"/>
      <c r="CV7" s="253">
        <v>2017</v>
      </c>
      <c r="CW7" s="265">
        <v>2018</v>
      </c>
      <c r="CX7" s="255" t="s">
        <v>21</v>
      </c>
      <c r="CY7" s="255"/>
      <c r="CZ7" s="253">
        <v>2017</v>
      </c>
      <c r="DA7" s="265">
        <v>2018</v>
      </c>
      <c r="DB7" s="255" t="s">
        <v>21</v>
      </c>
      <c r="DC7" s="255"/>
      <c r="DD7" s="253"/>
      <c r="DE7" s="253" t="s">
        <v>89</v>
      </c>
      <c r="DF7" s="255" t="s">
        <v>21</v>
      </c>
      <c r="DG7" s="255"/>
      <c r="DH7" s="309" t="s">
        <v>90</v>
      </c>
      <c r="DI7" s="253">
        <v>2017</v>
      </c>
      <c r="DJ7" s="265">
        <v>2018</v>
      </c>
      <c r="DK7" s="321" t="s">
        <v>87</v>
      </c>
      <c r="DL7" s="253">
        <v>2017</v>
      </c>
      <c r="DM7" s="265">
        <v>2018</v>
      </c>
      <c r="DN7" s="310" t="s">
        <v>23</v>
      </c>
      <c r="DO7" s="13">
        <v>2015</v>
      </c>
      <c r="DP7" s="13">
        <v>2016</v>
      </c>
    </row>
    <row r="8" spans="1:118" s="25" customFormat="1" ht="30.75" customHeight="1">
      <c r="A8" s="300"/>
      <c r="B8" s="253"/>
      <c r="C8" s="266"/>
      <c r="D8" s="21" t="s">
        <v>2</v>
      </c>
      <c r="E8" s="21" t="s">
        <v>23</v>
      </c>
      <c r="F8" s="253"/>
      <c r="G8" s="266"/>
      <c r="H8" s="21" t="s">
        <v>2</v>
      </c>
      <c r="I8" s="21" t="s">
        <v>23</v>
      </c>
      <c r="J8" s="253"/>
      <c r="K8" s="266"/>
      <c r="L8" s="21" t="s">
        <v>2</v>
      </c>
      <c r="M8" s="21" t="s">
        <v>23</v>
      </c>
      <c r="N8" s="253"/>
      <c r="O8" s="266"/>
      <c r="P8" s="21" t="s">
        <v>2</v>
      </c>
      <c r="Q8" s="21" t="s">
        <v>23</v>
      </c>
      <c r="R8" s="253"/>
      <c r="S8" s="266"/>
      <c r="T8" s="343"/>
      <c r="U8" s="253"/>
      <c r="V8" s="266"/>
      <c r="W8" s="21" t="s">
        <v>2</v>
      </c>
      <c r="X8" s="21" t="s">
        <v>23</v>
      </c>
      <c r="Y8" s="253"/>
      <c r="Z8" s="266"/>
      <c r="AA8" s="21" t="s">
        <v>2</v>
      </c>
      <c r="AB8" s="21" t="s">
        <v>23</v>
      </c>
      <c r="AC8" s="253"/>
      <c r="AD8" s="266"/>
      <c r="AE8" s="21" t="s">
        <v>2</v>
      </c>
      <c r="AF8" s="21" t="s">
        <v>23</v>
      </c>
      <c r="AG8" s="253"/>
      <c r="AH8" s="266"/>
      <c r="AI8" s="304"/>
      <c r="AJ8" s="253"/>
      <c r="AK8" s="266"/>
      <c r="AL8" s="21" t="s">
        <v>2</v>
      </c>
      <c r="AM8" s="21" t="s">
        <v>23</v>
      </c>
      <c r="AN8" s="253"/>
      <c r="AO8" s="266"/>
      <c r="AP8" s="304"/>
      <c r="AQ8" s="255"/>
      <c r="AR8" s="255"/>
      <c r="AS8" s="21" t="s">
        <v>2</v>
      </c>
      <c r="AT8" s="21" t="s">
        <v>23</v>
      </c>
      <c r="AU8" s="253"/>
      <c r="AV8" s="266"/>
      <c r="AW8" s="21" t="s">
        <v>2</v>
      </c>
      <c r="AX8" s="21" t="s">
        <v>23</v>
      </c>
      <c r="AY8" s="253"/>
      <c r="AZ8" s="266"/>
      <c r="BA8" s="304"/>
      <c r="BB8" s="253"/>
      <c r="BC8" s="266"/>
      <c r="BD8" s="21" t="s">
        <v>2</v>
      </c>
      <c r="BE8" s="21" t="s">
        <v>23</v>
      </c>
      <c r="BF8" s="253"/>
      <c r="BG8" s="266"/>
      <c r="BH8" s="21" t="s">
        <v>2</v>
      </c>
      <c r="BI8" s="21" t="s">
        <v>23</v>
      </c>
      <c r="BJ8" s="253"/>
      <c r="BK8" s="266"/>
      <c r="BL8" s="21" t="s">
        <v>2</v>
      </c>
      <c r="BM8" s="21" t="s">
        <v>23</v>
      </c>
      <c r="BN8" s="253"/>
      <c r="BO8" s="266"/>
      <c r="BP8" s="321"/>
      <c r="BQ8" s="253"/>
      <c r="BR8" s="266"/>
      <c r="BS8" s="297"/>
      <c r="BT8" s="253"/>
      <c r="BU8" s="266"/>
      <c r="BV8" s="304"/>
      <c r="BW8" s="253"/>
      <c r="BX8" s="266"/>
      <c r="BY8" s="304"/>
      <c r="BZ8" s="253"/>
      <c r="CA8" s="266"/>
      <c r="CB8" s="304"/>
      <c r="CC8" s="253"/>
      <c r="CD8" s="266"/>
      <c r="CE8" s="305"/>
      <c r="CF8" s="147"/>
      <c r="CG8" s="22"/>
      <c r="CH8" s="22">
        <v>2015</v>
      </c>
      <c r="CI8" s="23">
        <v>2016</v>
      </c>
      <c r="CJ8" s="253">
        <v>2017</v>
      </c>
      <c r="CK8" s="265">
        <v>2018</v>
      </c>
      <c r="CL8" s="21" t="s">
        <v>2</v>
      </c>
      <c r="CM8" s="21" t="s">
        <v>23</v>
      </c>
      <c r="CN8" s="253">
        <v>2017</v>
      </c>
      <c r="CO8" s="265">
        <v>2018</v>
      </c>
      <c r="CP8" s="21" t="s">
        <v>2</v>
      </c>
      <c r="CQ8" s="21" t="s">
        <v>23</v>
      </c>
      <c r="CR8" s="253">
        <v>2017</v>
      </c>
      <c r="CS8" s="265">
        <v>2018</v>
      </c>
      <c r="CT8" s="21" t="s">
        <v>2</v>
      </c>
      <c r="CU8" s="21" t="s">
        <v>23</v>
      </c>
      <c r="CV8" s="253"/>
      <c r="CW8" s="266"/>
      <c r="CX8" s="21" t="s">
        <v>2</v>
      </c>
      <c r="CY8" s="21" t="s">
        <v>23</v>
      </c>
      <c r="CZ8" s="253"/>
      <c r="DA8" s="266"/>
      <c r="DB8" s="21" t="s">
        <v>2</v>
      </c>
      <c r="DC8" s="21" t="s">
        <v>23</v>
      </c>
      <c r="DD8" s="253"/>
      <c r="DE8" s="253"/>
      <c r="DF8" s="21" t="s">
        <v>2</v>
      </c>
      <c r="DG8" s="21" t="s">
        <v>23</v>
      </c>
      <c r="DH8" s="309"/>
      <c r="DI8" s="253"/>
      <c r="DJ8" s="266"/>
      <c r="DK8" s="321"/>
      <c r="DL8" s="253"/>
      <c r="DM8" s="266"/>
      <c r="DN8" s="311"/>
    </row>
    <row r="9" spans="1:118" ht="12.75" customHeight="1">
      <c r="A9" s="26" t="s">
        <v>25</v>
      </c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148">
        <v>13</v>
      </c>
      <c r="O9" s="148">
        <v>14</v>
      </c>
      <c r="P9" s="148">
        <v>15</v>
      </c>
      <c r="Q9" s="26">
        <v>16</v>
      </c>
      <c r="R9" s="149">
        <v>17</v>
      </c>
      <c r="S9" s="150">
        <v>18</v>
      </c>
      <c r="T9" s="150">
        <v>19</v>
      </c>
      <c r="U9" s="26">
        <v>20</v>
      </c>
      <c r="V9" s="26">
        <v>21</v>
      </c>
      <c r="W9" s="26">
        <v>22</v>
      </c>
      <c r="X9" s="26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151">
        <v>40</v>
      </c>
      <c r="AP9" s="26">
        <v>41</v>
      </c>
      <c r="AQ9" s="26">
        <v>42</v>
      </c>
      <c r="AR9" s="26">
        <v>43</v>
      </c>
      <c r="AS9" s="26">
        <v>44</v>
      </c>
      <c r="AU9" s="150">
        <v>42</v>
      </c>
      <c r="AV9" s="150">
        <v>43</v>
      </c>
      <c r="AW9" s="150">
        <v>44</v>
      </c>
      <c r="AX9" s="26">
        <v>45</v>
      </c>
      <c r="AY9" s="26">
        <v>46</v>
      </c>
      <c r="AZ9" s="26">
        <v>47</v>
      </c>
      <c r="BA9" s="26">
        <v>48</v>
      </c>
      <c r="BB9" s="26">
        <v>49</v>
      </c>
      <c r="BC9" s="26">
        <v>50</v>
      </c>
      <c r="BD9" s="26">
        <v>51</v>
      </c>
      <c r="BE9" s="26">
        <v>52</v>
      </c>
      <c r="BF9" s="26">
        <v>53</v>
      </c>
      <c r="BG9" s="26">
        <v>54</v>
      </c>
      <c r="BH9" s="26">
        <v>55</v>
      </c>
      <c r="BI9" s="26">
        <v>56</v>
      </c>
      <c r="BJ9" s="26">
        <v>57</v>
      </c>
      <c r="BK9" s="151">
        <v>58</v>
      </c>
      <c r="BL9" s="26">
        <v>59</v>
      </c>
      <c r="BM9" s="26">
        <v>60</v>
      </c>
      <c r="BN9" s="26">
        <v>61</v>
      </c>
      <c r="BO9" s="151">
        <v>62</v>
      </c>
      <c r="BP9" s="26">
        <v>63</v>
      </c>
      <c r="BQ9" s="26">
        <v>64</v>
      </c>
      <c r="BR9" s="26">
        <v>65</v>
      </c>
      <c r="BS9" s="26">
        <v>66</v>
      </c>
      <c r="BT9" s="26">
        <v>67</v>
      </c>
      <c r="BU9" s="26">
        <v>68</v>
      </c>
      <c r="BV9" s="26">
        <v>69</v>
      </c>
      <c r="BW9" s="26">
        <v>70</v>
      </c>
      <c r="BX9" s="151">
        <v>71</v>
      </c>
      <c r="BY9" s="26">
        <v>72</v>
      </c>
      <c r="BZ9" s="26">
        <v>73</v>
      </c>
      <c r="CA9" s="151">
        <v>74</v>
      </c>
      <c r="CB9" s="26">
        <v>75</v>
      </c>
      <c r="CC9" s="150">
        <v>76</v>
      </c>
      <c r="CD9" s="150">
        <v>77</v>
      </c>
      <c r="CE9" s="150">
        <v>78</v>
      </c>
      <c r="CF9" s="26">
        <v>76</v>
      </c>
      <c r="CG9" s="26">
        <v>77</v>
      </c>
      <c r="CH9" s="26">
        <v>78</v>
      </c>
      <c r="CI9" s="26">
        <v>79</v>
      </c>
      <c r="CJ9" s="253"/>
      <c r="CK9" s="266"/>
      <c r="CL9" s="26">
        <v>81</v>
      </c>
      <c r="CM9" s="26">
        <v>82</v>
      </c>
      <c r="CN9" s="253"/>
      <c r="CO9" s="266"/>
      <c r="CP9" s="26">
        <v>85</v>
      </c>
      <c r="CQ9" s="26">
        <v>86</v>
      </c>
      <c r="CR9" s="253"/>
      <c r="CS9" s="266"/>
      <c r="CT9" s="26">
        <v>89</v>
      </c>
      <c r="CU9" s="26">
        <v>90</v>
      </c>
      <c r="CV9" s="149">
        <v>91</v>
      </c>
      <c r="CW9" s="150">
        <v>92</v>
      </c>
      <c r="CX9" s="150">
        <v>93</v>
      </c>
      <c r="CY9" s="150">
        <v>94</v>
      </c>
      <c r="CZ9" s="150">
        <v>95</v>
      </c>
      <c r="DA9" s="148">
        <v>96</v>
      </c>
      <c r="DB9" s="148">
        <v>97</v>
      </c>
      <c r="DC9" s="148">
        <v>98</v>
      </c>
      <c r="DD9" s="150">
        <v>99</v>
      </c>
      <c r="DE9" s="150">
        <v>100</v>
      </c>
      <c r="DF9" s="150">
        <v>101</v>
      </c>
      <c r="DG9" s="149">
        <v>102</v>
      </c>
      <c r="DH9" s="151">
        <v>103</v>
      </c>
      <c r="DI9" s="151">
        <v>104</v>
      </c>
      <c r="DJ9" s="152">
        <v>105</v>
      </c>
      <c r="DK9" s="150">
        <v>106</v>
      </c>
      <c r="DL9" s="150">
        <v>107</v>
      </c>
      <c r="DM9" s="150">
        <v>108</v>
      </c>
      <c r="DN9" s="150">
        <v>109</v>
      </c>
    </row>
    <row r="10" spans="1:122" s="27" customFormat="1" ht="20.25" customHeight="1">
      <c r="A10" s="153" t="s">
        <v>91</v>
      </c>
      <c r="B10" s="154">
        <f>SUM(B11:B33)</f>
        <v>24825</v>
      </c>
      <c r="C10" s="154">
        <f>SUM(C11:C33)</f>
        <v>22127</v>
      </c>
      <c r="D10" s="155">
        <f aca="true" t="shared" si="0" ref="D10:D33">C10/B10*100</f>
        <v>89.13192346424975</v>
      </c>
      <c r="E10" s="156">
        <f aca="true" t="shared" si="1" ref="E10:E33">C10-B10</f>
        <v>-2698</v>
      </c>
      <c r="F10" s="154">
        <f>SUM(F11:F33)</f>
        <v>4565</v>
      </c>
      <c r="G10" s="154">
        <f>SUM(G11:G33)</f>
        <v>3928</v>
      </c>
      <c r="H10" s="155">
        <f aca="true" t="shared" si="2" ref="H10:H33">G10/F10*100</f>
        <v>86.04600219058051</v>
      </c>
      <c r="I10" s="154">
        <f aca="true" t="shared" si="3" ref="I10:I33">G10-F10</f>
        <v>-637</v>
      </c>
      <c r="J10" s="154">
        <f>SUM(J11:J33)</f>
        <v>1964</v>
      </c>
      <c r="K10" s="154">
        <f>SUM(K11:K33)</f>
        <v>1763</v>
      </c>
      <c r="L10" s="155">
        <f aca="true" t="shared" si="4" ref="L10:L33">K10/J10*100</f>
        <v>89.76578411405295</v>
      </c>
      <c r="M10" s="154">
        <f aca="true" t="shared" si="5" ref="M10:M33">K10-J10</f>
        <v>-201</v>
      </c>
      <c r="N10" s="157">
        <f>SUM(N11:N33)</f>
        <v>991</v>
      </c>
      <c r="O10" s="157">
        <f>SUM(O11:O33)</f>
        <v>874</v>
      </c>
      <c r="P10" s="158">
        <f aca="true" t="shared" si="6" ref="P10:P33">ROUND(O10/N10*100,1)</f>
        <v>88.2</v>
      </c>
      <c r="Q10" s="154">
        <f>O10-N10</f>
        <v>-117</v>
      </c>
      <c r="R10" s="159">
        <f>N10/J10*100</f>
        <v>50.4582484725051</v>
      </c>
      <c r="S10" s="159">
        <f>O10/K10*100</f>
        <v>49.57458876914351</v>
      </c>
      <c r="T10" s="159">
        <f>S10-R10</f>
        <v>-0.8836597033615874</v>
      </c>
      <c r="U10" s="154">
        <f>SUM(U11:U33)</f>
        <v>902</v>
      </c>
      <c r="V10" s="154">
        <f>SUM(V11:V33)</f>
        <v>817</v>
      </c>
      <c r="W10" s="158">
        <f aca="true" t="shared" si="7" ref="W10:W33">V10/U10*100</f>
        <v>90.57649667405765</v>
      </c>
      <c r="X10" s="154">
        <f aca="true" t="shared" si="8" ref="X10:X33">V10-U10</f>
        <v>-85</v>
      </c>
      <c r="Y10" s="154">
        <f>SUM(Y11:Y33)</f>
        <v>0</v>
      </c>
      <c r="Z10" s="154">
        <f>SUM(Z11:Z33)</f>
        <v>0</v>
      </c>
      <c r="AA10" s="158" t="e">
        <f aca="true" t="shared" si="9" ref="AA10:AA33">Z10/Y10*100</f>
        <v>#DIV/0!</v>
      </c>
      <c r="AB10" s="156">
        <f aca="true" t="shared" si="10" ref="AB10:AB33">Z10-Y10</f>
        <v>0</v>
      </c>
      <c r="AC10" s="154">
        <f>SUM(AC11:AC33)</f>
        <v>27</v>
      </c>
      <c r="AD10" s="154">
        <f>SUM(AD11:AD33)</f>
        <v>26</v>
      </c>
      <c r="AE10" s="158">
        <f aca="true" t="shared" si="11" ref="AE10:AE33">AD10/AC10*100</f>
        <v>96.29629629629629</v>
      </c>
      <c r="AF10" s="156">
        <f aca="true" t="shared" si="12" ref="AF10:AF33">AD10-AC10</f>
        <v>-1</v>
      </c>
      <c r="AG10" s="160">
        <v>3.919436052366566</v>
      </c>
      <c r="AH10" s="160">
        <v>4.017715912685859</v>
      </c>
      <c r="AI10" s="158">
        <f aca="true" t="shared" si="13" ref="AI10:AI33">AH10-AG10</f>
        <v>0.09827986031929337</v>
      </c>
      <c r="AJ10" s="154">
        <f>SUM(AJ11:AJ33)</f>
        <v>1170</v>
      </c>
      <c r="AK10" s="154">
        <f>SUM(AK11:AK33)</f>
        <v>647</v>
      </c>
      <c r="AL10" s="158">
        <f aca="true" t="shared" si="14" ref="AL10:AL33">AK10/AJ10*100</f>
        <v>55.2991452991453</v>
      </c>
      <c r="AM10" s="154">
        <f aca="true" t="shared" si="15" ref="AM10:AM33">AK10-AJ10</f>
        <v>-523</v>
      </c>
      <c r="AN10" s="158">
        <v>71.56862745098039</v>
      </c>
      <c r="AO10" s="158">
        <v>80.78817733990148</v>
      </c>
      <c r="AP10" s="161">
        <f aca="true" t="shared" si="16" ref="AP10:AP33">AO10-AN10</f>
        <v>9.219549888921094</v>
      </c>
      <c r="AQ10" s="162" t="e">
        <f>SUM(#REF!)</f>
        <v>#REF!</v>
      </c>
      <c r="AR10" s="162" t="e">
        <f>SUM(#REF!)</f>
        <v>#REF!</v>
      </c>
      <c r="AS10" s="161" t="e">
        <f>AR10/AQ10*100</f>
        <v>#REF!</v>
      </c>
      <c r="AT10" s="162" t="e">
        <f>AR10-AQ10</f>
        <v>#REF!</v>
      </c>
      <c r="AU10" s="154">
        <f>SUM(AU11:AU33)</f>
        <v>11</v>
      </c>
      <c r="AV10" s="153">
        <f>AV11+AV12+AV13+AV14+AV15+AV16+AV17+AV18+AV19+AV20+AV21+AV22+AV23+AV24+AV25+AV26+AV27+AV28+AV29+AV30+AV31+AV32+AV33</f>
        <v>7</v>
      </c>
      <c r="AW10" s="158">
        <f aca="true" t="shared" si="17" ref="AW10:AW33">AV10/AU10*100</f>
        <v>63.63636363636363</v>
      </c>
      <c r="AX10" s="156">
        <f aca="true" t="shared" si="18" ref="AX10:AX33">AV10-AU10</f>
        <v>-4</v>
      </c>
      <c r="AY10" s="158">
        <v>100</v>
      </c>
      <c r="AZ10" s="158">
        <v>100</v>
      </c>
      <c r="BA10" s="158">
        <f aca="true" t="shared" si="19" ref="BA10:BA33">AZ10-AY10</f>
        <v>0</v>
      </c>
      <c r="BB10" s="154">
        <f>SUM(BB11:BB33)</f>
        <v>328</v>
      </c>
      <c r="BC10" s="154">
        <f>SUM(BC11:BC33)</f>
        <v>314</v>
      </c>
      <c r="BD10" s="155">
        <f aca="true" t="shared" si="20" ref="BD10:BD33">BC10/BB10*100</f>
        <v>95.73170731707317</v>
      </c>
      <c r="BE10" s="146">
        <f aca="true" t="shared" si="21" ref="BE10:BE33">BC10-BB10</f>
        <v>-14</v>
      </c>
      <c r="BF10" s="146">
        <f>SUM(BF11:BF33)</f>
        <v>328</v>
      </c>
      <c r="BG10" s="154">
        <f>SUM(BG11:BG33)</f>
        <v>314</v>
      </c>
      <c r="BH10" s="163">
        <f aca="true" t="shared" si="22" ref="BH10:BH33">BG10/BF10*100</f>
        <v>95.73170731707317</v>
      </c>
      <c r="BI10" s="146">
        <f aca="true" t="shared" si="23" ref="BI10:BI33">BG10-BF10</f>
        <v>-14</v>
      </c>
      <c r="BJ10" s="164">
        <f>SUM(BJ11:BJ33)</f>
        <v>20391</v>
      </c>
      <c r="BK10" s="164">
        <f>SUM(BK11:BK33)</f>
        <v>18481</v>
      </c>
      <c r="BL10" s="165">
        <f aca="true" t="shared" si="24" ref="BL10:BL33">BK10/BJ10*100</f>
        <v>90.63312245598549</v>
      </c>
      <c r="BM10" s="24">
        <f aca="true" t="shared" si="25" ref="BM10:BM33">BK10-BJ10</f>
        <v>-1910</v>
      </c>
      <c r="BN10" s="344">
        <v>1949.52</v>
      </c>
      <c r="BO10" s="156">
        <v>2396.83</v>
      </c>
      <c r="BP10" s="166">
        <f aca="true" t="shared" si="26" ref="BP10:BP33">BO10-BN10</f>
        <v>447.30999999999995</v>
      </c>
      <c r="BQ10" s="146">
        <v>25</v>
      </c>
      <c r="BR10" s="146">
        <v>24</v>
      </c>
      <c r="BS10" s="24">
        <f aca="true" t="shared" si="27" ref="BS10:BS33">BR10-BQ10</f>
        <v>-1</v>
      </c>
      <c r="BT10" s="156">
        <v>121</v>
      </c>
      <c r="BU10" s="156">
        <v>120</v>
      </c>
      <c r="BV10" s="156">
        <f aca="true" t="shared" si="28" ref="BV10:BV33">BU10-BT10</f>
        <v>-1</v>
      </c>
      <c r="BW10" s="156">
        <v>104</v>
      </c>
      <c r="BX10" s="156">
        <v>112</v>
      </c>
      <c r="BY10" s="156">
        <f aca="true" t="shared" si="29" ref="BY10:BY33">BX10-BW10</f>
        <v>8</v>
      </c>
      <c r="BZ10" s="158">
        <v>3.5</v>
      </c>
      <c r="CA10" s="158">
        <v>3.5023499638467097</v>
      </c>
      <c r="CB10" s="161">
        <f aca="true" t="shared" si="30" ref="CB10:CB33">CA10-BZ10</f>
        <v>0.002349963846709713</v>
      </c>
      <c r="CC10" s="159">
        <v>5.4</v>
      </c>
      <c r="CD10" s="159">
        <v>6.1</v>
      </c>
      <c r="CE10" s="169">
        <f aca="true" t="shared" si="31" ref="CE10:CE33">CD10-CC10</f>
        <v>0.6999999999999993</v>
      </c>
      <c r="CF10" s="170" t="e">
        <f>B10-CH10-CV10</f>
        <v>#REF!</v>
      </c>
      <c r="CG10" s="171" t="e">
        <f>C10-CI10-CW10</f>
        <v>#REF!</v>
      </c>
      <c r="CH10" s="171" t="e">
        <f>SUM(#REF!)</f>
        <v>#REF!</v>
      </c>
      <c r="CI10" s="172" t="e">
        <f>SUM(#REF!)</f>
        <v>#REF!</v>
      </c>
      <c r="CJ10" s="173">
        <f>SUM(CJ11:CJ33)</f>
        <v>1440</v>
      </c>
      <c r="CK10" s="173">
        <f>SUM(CK11:CK33)</f>
        <v>1112</v>
      </c>
      <c r="CL10" s="159">
        <f aca="true" t="shared" si="32" ref="CL10:CL33">ROUND(CK10/CJ10*100,1)</f>
        <v>77.2</v>
      </c>
      <c r="CM10" s="174">
        <f>CK10-CJ10</f>
        <v>-328</v>
      </c>
      <c r="CN10" s="173">
        <f>SUM(CN11:CN33)</f>
        <v>3134</v>
      </c>
      <c r="CO10" s="154">
        <f>SUM(CO11:CO33)</f>
        <v>2455</v>
      </c>
      <c r="CP10" s="158">
        <f aca="true" t="shared" si="33" ref="CP10:CP33">ROUND(CO10/CN10*100,1)</f>
        <v>78.3</v>
      </c>
      <c r="CQ10" s="154">
        <f aca="true" t="shared" si="34" ref="CQ10:CQ33">CO10-CN10</f>
        <v>-679</v>
      </c>
      <c r="CR10" s="154">
        <f>SUM(CR11:CR33)</f>
        <v>2659</v>
      </c>
      <c r="CS10" s="154">
        <f>SUM(CS11:CS33)</f>
        <v>2210</v>
      </c>
      <c r="CT10" s="158">
        <f aca="true" t="shared" si="35" ref="CT10:CT33">ROUND(CS10/CR10*100,1)</f>
        <v>83.1</v>
      </c>
      <c r="CU10" s="154">
        <f aca="true" t="shared" si="36" ref="CU10:CU33">CS10-CR10</f>
        <v>-449</v>
      </c>
      <c r="CV10" s="154">
        <f>SUM(CV11:CV33)</f>
        <v>22520</v>
      </c>
      <c r="CW10" s="154">
        <f>SUM(CW11:CW33)</f>
        <v>19884</v>
      </c>
      <c r="CX10" s="158">
        <f aca="true" t="shared" si="37" ref="CX10:CX33">CW10/CV10*100</f>
        <v>88.29484902309058</v>
      </c>
      <c r="CY10" s="154">
        <f aca="true" t="shared" si="38" ref="CY10:CY33">CW10-CV10</f>
        <v>-2636</v>
      </c>
      <c r="CZ10" s="154">
        <f>SUM(CZ11:CZ33)</f>
        <v>18574</v>
      </c>
      <c r="DA10" s="154">
        <f>SUM(DA11:DA33)</f>
        <v>16739</v>
      </c>
      <c r="DB10" s="158">
        <f aca="true" t="shared" si="39" ref="DB10:DB33">DA10/CZ10*100</f>
        <v>90.12059868633574</v>
      </c>
      <c r="DC10" s="154">
        <f aca="true" t="shared" si="40" ref="DC10:DC33">DA10-CZ10</f>
        <v>-1835</v>
      </c>
      <c r="DD10" s="154">
        <f>SUM(DD11:DD33)</f>
        <v>835</v>
      </c>
      <c r="DE10" s="154">
        <f>SUM(DE11:DE33)</f>
        <v>609</v>
      </c>
      <c r="DF10" s="158">
        <f>ROUND(DE10/DD10*100,1)</f>
        <v>72.9</v>
      </c>
      <c r="DG10" s="154">
        <f>DE10-DD10</f>
        <v>-226</v>
      </c>
      <c r="DH10" s="154">
        <f>SUM(DH11:DH33)</f>
        <v>977</v>
      </c>
      <c r="DI10" s="175">
        <v>3821.93</v>
      </c>
      <c r="DJ10" s="175">
        <v>4794.27</v>
      </c>
      <c r="DK10" s="166">
        <f>DJ10-DI10</f>
        <v>972.3400000000006</v>
      </c>
      <c r="DL10" s="176">
        <f aca="true" t="shared" si="41" ref="DL10:DM33">ROUND(CV10/DD10,0)</f>
        <v>27</v>
      </c>
      <c r="DM10" s="176">
        <f t="shared" si="41"/>
        <v>33</v>
      </c>
      <c r="DN10" s="156">
        <f aca="true" t="shared" si="42" ref="DN10:DN33">DM10-DL10</f>
        <v>6</v>
      </c>
      <c r="DO10" s="27">
        <f>SUM(DO11:DO33)</f>
        <v>1705</v>
      </c>
      <c r="DP10" s="27">
        <f>SUM(DP11:DP33)</f>
        <v>1791</v>
      </c>
      <c r="DQ10" s="27">
        <f aca="true" t="shared" si="43" ref="DQ10:DQ33">BJ10+DO10</f>
        <v>22096</v>
      </c>
      <c r="DR10" s="27">
        <f aca="true" t="shared" si="44" ref="DR10:DR33">BK10+DP10</f>
        <v>20272</v>
      </c>
    </row>
    <row r="11" spans="1:122" s="193" customFormat="1" ht="19.5" customHeight="1">
      <c r="A11" s="177" t="s">
        <v>92</v>
      </c>
      <c r="B11" s="178">
        <v>1115</v>
      </c>
      <c r="C11" s="178">
        <v>990</v>
      </c>
      <c r="D11" s="179">
        <f t="shared" si="0"/>
        <v>88.78923766816143</v>
      </c>
      <c r="E11" s="153">
        <f t="shared" si="1"/>
        <v>-125</v>
      </c>
      <c r="F11" s="178">
        <v>203</v>
      </c>
      <c r="G11" s="178">
        <v>187</v>
      </c>
      <c r="H11" s="179">
        <f t="shared" si="2"/>
        <v>92.11822660098522</v>
      </c>
      <c r="I11" s="153">
        <f t="shared" si="3"/>
        <v>-16</v>
      </c>
      <c r="J11" s="178">
        <v>69</v>
      </c>
      <c r="K11" s="178">
        <v>55</v>
      </c>
      <c r="L11" s="179">
        <f t="shared" si="4"/>
        <v>79.71014492753623</v>
      </c>
      <c r="M11" s="153">
        <f t="shared" si="5"/>
        <v>-14</v>
      </c>
      <c r="N11" s="180">
        <v>29</v>
      </c>
      <c r="O11" s="345">
        <v>14</v>
      </c>
      <c r="P11" s="161">
        <f t="shared" si="6"/>
        <v>48.3</v>
      </c>
      <c r="Q11" s="153">
        <f aca="true" t="shared" si="45" ref="Q11:Q33">O11-N11</f>
        <v>-15</v>
      </c>
      <c r="R11" s="181">
        <f aca="true" t="shared" si="46" ref="R11:S33">N11/J11*100</f>
        <v>42.028985507246375</v>
      </c>
      <c r="S11" s="181">
        <f t="shared" si="46"/>
        <v>25.454545454545453</v>
      </c>
      <c r="T11" s="169">
        <f aca="true" t="shared" si="47" ref="T11:T33">S11-R11</f>
        <v>-16.574440052700922</v>
      </c>
      <c r="U11" s="178">
        <v>38</v>
      </c>
      <c r="V11" s="178">
        <v>39</v>
      </c>
      <c r="W11" s="182">
        <f t="shared" si="7"/>
        <v>102.63157894736842</v>
      </c>
      <c r="X11" s="153">
        <f t="shared" si="8"/>
        <v>1</v>
      </c>
      <c r="Y11" s="178">
        <v>0</v>
      </c>
      <c r="Z11" s="346">
        <v>0</v>
      </c>
      <c r="AA11" s="179" t="e">
        <f t="shared" si="9"/>
        <v>#DIV/0!</v>
      </c>
      <c r="AB11" s="153">
        <f t="shared" si="10"/>
        <v>0</v>
      </c>
      <c r="AC11" s="178">
        <v>1</v>
      </c>
      <c r="AD11" s="347">
        <v>0</v>
      </c>
      <c r="AE11" s="179">
        <f t="shared" si="11"/>
        <v>0</v>
      </c>
      <c r="AF11" s="153">
        <f t="shared" si="12"/>
        <v>-1</v>
      </c>
      <c r="AG11" s="183">
        <v>3.587443946188341</v>
      </c>
      <c r="AH11" s="183">
        <v>4.141414141414142</v>
      </c>
      <c r="AI11" s="179">
        <f t="shared" si="13"/>
        <v>0.5539701952258009</v>
      </c>
      <c r="AJ11" s="178">
        <v>41</v>
      </c>
      <c r="AK11" s="178">
        <v>13</v>
      </c>
      <c r="AL11" s="179">
        <f t="shared" si="14"/>
        <v>31.70731707317073</v>
      </c>
      <c r="AM11" s="153">
        <f t="shared" si="15"/>
        <v>-28</v>
      </c>
      <c r="AN11" s="183">
        <v>66.66666666666666</v>
      </c>
      <c r="AO11" s="184">
        <v>66.66666666666666</v>
      </c>
      <c r="AP11" s="179">
        <f t="shared" si="16"/>
        <v>0</v>
      </c>
      <c r="AQ11" s="178"/>
      <c r="AR11" s="178"/>
      <c r="AS11" s="178"/>
      <c r="AT11" s="178"/>
      <c r="AU11" s="178">
        <v>0</v>
      </c>
      <c r="AV11" s="178">
        <v>0</v>
      </c>
      <c r="AW11" s="179" t="e">
        <f t="shared" si="17"/>
        <v>#DIV/0!</v>
      </c>
      <c r="AX11" s="153">
        <f t="shared" si="18"/>
        <v>0</v>
      </c>
      <c r="AY11" s="183" t="e">
        <v>#DIV/0!</v>
      </c>
      <c r="AZ11" s="183" t="e">
        <v>#DIV/0!</v>
      </c>
      <c r="BA11" s="183" t="e">
        <f t="shared" si="19"/>
        <v>#DIV/0!</v>
      </c>
      <c r="BB11" s="178">
        <v>11</v>
      </c>
      <c r="BC11" s="150">
        <v>2</v>
      </c>
      <c r="BD11" s="179">
        <f t="shared" si="20"/>
        <v>18.181818181818183</v>
      </c>
      <c r="BE11" s="153">
        <f t="shared" si="21"/>
        <v>-9</v>
      </c>
      <c r="BF11" s="178">
        <v>11</v>
      </c>
      <c r="BG11" s="150">
        <v>2</v>
      </c>
      <c r="BH11" s="179">
        <f t="shared" si="22"/>
        <v>18.181818181818183</v>
      </c>
      <c r="BI11" s="153">
        <f t="shared" si="23"/>
        <v>-9</v>
      </c>
      <c r="BJ11" s="178">
        <v>991</v>
      </c>
      <c r="BK11" s="185">
        <v>896</v>
      </c>
      <c r="BL11" s="179">
        <f t="shared" si="24"/>
        <v>90.41372351160445</v>
      </c>
      <c r="BM11" s="153">
        <f t="shared" si="25"/>
        <v>-95</v>
      </c>
      <c r="BN11" s="150">
        <v>1632.6834862385322</v>
      </c>
      <c r="BO11" s="185">
        <v>2059.4011976047905</v>
      </c>
      <c r="BP11" s="153">
        <f t="shared" si="26"/>
        <v>426.7177113662583</v>
      </c>
      <c r="BQ11" s="186">
        <v>26</v>
      </c>
      <c r="BR11" s="348">
        <v>25</v>
      </c>
      <c r="BS11" s="187">
        <f t="shared" si="27"/>
        <v>-1</v>
      </c>
      <c r="BT11" s="150">
        <v>144</v>
      </c>
      <c r="BU11" s="178">
        <v>81</v>
      </c>
      <c r="BV11" s="153">
        <f t="shared" si="28"/>
        <v>-63</v>
      </c>
      <c r="BW11" s="178">
        <v>141</v>
      </c>
      <c r="BX11" s="178">
        <v>78</v>
      </c>
      <c r="BY11" s="153">
        <f t="shared" si="29"/>
        <v>-63</v>
      </c>
      <c r="BZ11" s="183">
        <v>3.2286995515695067</v>
      </c>
      <c r="CA11" s="184">
        <v>2.727272727272727</v>
      </c>
      <c r="CB11" s="179">
        <f t="shared" si="30"/>
        <v>-0.5014268242967796</v>
      </c>
      <c r="CC11" s="183">
        <v>4.753363228699552</v>
      </c>
      <c r="CD11" s="184">
        <v>6.767676767676768</v>
      </c>
      <c r="CE11" s="179">
        <f t="shared" si="31"/>
        <v>2.014313538977216</v>
      </c>
      <c r="CF11" s="178"/>
      <c r="CG11" s="178"/>
      <c r="CH11" s="178"/>
      <c r="CI11" s="178"/>
      <c r="CJ11" s="178">
        <v>51</v>
      </c>
      <c r="CK11" s="178">
        <v>44</v>
      </c>
      <c r="CL11" s="179">
        <f t="shared" si="32"/>
        <v>86.3</v>
      </c>
      <c r="CM11" s="153">
        <f aca="true" t="shared" si="48" ref="CM11:CM33">CK11-CJ11</f>
        <v>-7</v>
      </c>
      <c r="CN11" s="178">
        <v>81</v>
      </c>
      <c r="CO11" s="178">
        <v>71</v>
      </c>
      <c r="CP11" s="179">
        <f t="shared" si="33"/>
        <v>87.7</v>
      </c>
      <c r="CQ11" s="153">
        <f t="shared" si="34"/>
        <v>-10</v>
      </c>
      <c r="CR11" s="178">
        <v>75</v>
      </c>
      <c r="CS11" s="178">
        <v>70</v>
      </c>
      <c r="CT11" s="179">
        <f t="shared" si="35"/>
        <v>93.3</v>
      </c>
      <c r="CU11" s="153">
        <f t="shared" si="36"/>
        <v>-5</v>
      </c>
      <c r="CV11" s="178">
        <v>1022</v>
      </c>
      <c r="CW11" s="178">
        <v>882</v>
      </c>
      <c r="CX11" s="188">
        <f t="shared" si="37"/>
        <v>86.3013698630137</v>
      </c>
      <c r="CY11" s="189">
        <f t="shared" si="38"/>
        <v>-140</v>
      </c>
      <c r="CZ11" s="178">
        <v>899</v>
      </c>
      <c r="DA11" s="178">
        <v>815</v>
      </c>
      <c r="DB11" s="179">
        <f t="shared" si="39"/>
        <v>90.65628476084538</v>
      </c>
      <c r="DC11" s="153">
        <f t="shared" si="40"/>
        <v>-84</v>
      </c>
      <c r="DD11" s="153">
        <v>14</v>
      </c>
      <c r="DE11" s="153">
        <v>17</v>
      </c>
      <c r="DF11" s="183">
        <f aca="true" t="shared" si="49" ref="DF11:DF33">ROUND(DE11/DD11*100,1)</f>
        <v>121.4</v>
      </c>
      <c r="DG11" s="178">
        <f aca="true" t="shared" si="50" ref="DG11:DG33">DE11-DD11</f>
        <v>3</v>
      </c>
      <c r="DH11" s="190">
        <v>31</v>
      </c>
      <c r="DI11" s="185">
        <v>3207.14</v>
      </c>
      <c r="DJ11" s="185">
        <v>3794.53</v>
      </c>
      <c r="DK11" s="153">
        <f aca="true" t="shared" si="51" ref="DK11:DK33">DJ11-DI11</f>
        <v>587.3900000000003</v>
      </c>
      <c r="DL11" s="178">
        <f t="shared" si="41"/>
        <v>73</v>
      </c>
      <c r="DM11" s="178">
        <f t="shared" si="41"/>
        <v>52</v>
      </c>
      <c r="DN11" s="153">
        <f t="shared" si="42"/>
        <v>-21</v>
      </c>
      <c r="DO11" s="191">
        <v>80</v>
      </c>
      <c r="DP11" s="191">
        <v>75</v>
      </c>
      <c r="DQ11" s="192">
        <f t="shared" si="43"/>
        <v>1071</v>
      </c>
      <c r="DR11" s="192">
        <f t="shared" si="44"/>
        <v>971</v>
      </c>
    </row>
    <row r="12" spans="1:122" s="193" customFormat="1" ht="19.5" customHeight="1">
      <c r="A12" s="177" t="s">
        <v>93</v>
      </c>
      <c r="B12" s="178">
        <v>768</v>
      </c>
      <c r="C12" s="178">
        <v>769</v>
      </c>
      <c r="D12" s="179">
        <f t="shared" si="0"/>
        <v>100.13020833333333</v>
      </c>
      <c r="E12" s="153">
        <f t="shared" si="1"/>
        <v>1</v>
      </c>
      <c r="F12" s="178">
        <v>143</v>
      </c>
      <c r="G12" s="178">
        <v>183</v>
      </c>
      <c r="H12" s="179">
        <f t="shared" si="2"/>
        <v>127.97202797202797</v>
      </c>
      <c r="I12" s="153">
        <f t="shared" si="3"/>
        <v>40</v>
      </c>
      <c r="J12" s="178">
        <v>84</v>
      </c>
      <c r="K12" s="178">
        <v>28</v>
      </c>
      <c r="L12" s="179">
        <f t="shared" si="4"/>
        <v>33.33333333333333</v>
      </c>
      <c r="M12" s="153">
        <f t="shared" si="5"/>
        <v>-56</v>
      </c>
      <c r="N12" s="180">
        <v>69</v>
      </c>
      <c r="O12" s="346">
        <v>15</v>
      </c>
      <c r="P12" s="161">
        <f t="shared" si="6"/>
        <v>21.7</v>
      </c>
      <c r="Q12" s="153">
        <f t="shared" si="45"/>
        <v>-54</v>
      </c>
      <c r="R12" s="181">
        <f t="shared" si="46"/>
        <v>82.14285714285714</v>
      </c>
      <c r="S12" s="181">
        <f t="shared" si="46"/>
        <v>53.57142857142857</v>
      </c>
      <c r="T12" s="169">
        <f t="shared" si="47"/>
        <v>-28.57142857142857</v>
      </c>
      <c r="U12" s="178">
        <v>15</v>
      </c>
      <c r="V12" s="178">
        <v>13</v>
      </c>
      <c r="W12" s="182">
        <f t="shared" si="7"/>
        <v>86.66666666666667</v>
      </c>
      <c r="X12" s="153">
        <f t="shared" si="8"/>
        <v>-2</v>
      </c>
      <c r="Y12" s="178">
        <v>0</v>
      </c>
      <c r="Z12" s="345">
        <v>0</v>
      </c>
      <c r="AA12" s="179" t="e">
        <f t="shared" si="9"/>
        <v>#DIV/0!</v>
      </c>
      <c r="AB12" s="153">
        <f t="shared" si="10"/>
        <v>0</v>
      </c>
      <c r="AC12" s="178">
        <v>0</v>
      </c>
      <c r="AD12" s="347">
        <v>0</v>
      </c>
      <c r="AE12" s="179" t="e">
        <f t="shared" si="11"/>
        <v>#DIV/0!</v>
      </c>
      <c r="AF12" s="153">
        <f t="shared" si="12"/>
        <v>0</v>
      </c>
      <c r="AG12" s="183">
        <v>1.953125</v>
      </c>
      <c r="AH12" s="183">
        <v>1.6905071521456438</v>
      </c>
      <c r="AI12" s="179">
        <f t="shared" si="13"/>
        <v>-0.26261784785435616</v>
      </c>
      <c r="AJ12" s="178">
        <v>67</v>
      </c>
      <c r="AK12" s="178">
        <v>51</v>
      </c>
      <c r="AL12" s="179">
        <f t="shared" si="14"/>
        <v>76.11940298507463</v>
      </c>
      <c r="AM12" s="153">
        <f t="shared" si="15"/>
        <v>-16</v>
      </c>
      <c r="AN12" s="183">
        <v>24.242424242424242</v>
      </c>
      <c r="AO12" s="184">
        <v>100</v>
      </c>
      <c r="AP12" s="179">
        <f t="shared" si="16"/>
        <v>75.75757575757575</v>
      </c>
      <c r="AQ12" s="178"/>
      <c r="AR12" s="178"/>
      <c r="AS12" s="178"/>
      <c r="AT12" s="178"/>
      <c r="AU12" s="178">
        <v>0</v>
      </c>
      <c r="AV12" s="178">
        <v>0</v>
      </c>
      <c r="AW12" s="179" t="e">
        <f t="shared" si="17"/>
        <v>#DIV/0!</v>
      </c>
      <c r="AX12" s="153">
        <f t="shared" si="18"/>
        <v>0</v>
      </c>
      <c r="AY12" s="183" t="e">
        <v>#DIV/0!</v>
      </c>
      <c r="AZ12" s="183" t="e">
        <v>#DIV/0!</v>
      </c>
      <c r="BA12" s="183" t="e">
        <f t="shared" si="19"/>
        <v>#DIV/0!</v>
      </c>
      <c r="BB12" s="178">
        <v>7</v>
      </c>
      <c r="BC12" s="150">
        <v>10</v>
      </c>
      <c r="BD12" s="179">
        <f t="shared" si="20"/>
        <v>142.85714285714286</v>
      </c>
      <c r="BE12" s="153">
        <f t="shared" si="21"/>
        <v>3</v>
      </c>
      <c r="BF12" s="178">
        <v>7</v>
      </c>
      <c r="BG12" s="150">
        <v>10</v>
      </c>
      <c r="BH12" s="179">
        <f t="shared" si="22"/>
        <v>142.85714285714286</v>
      </c>
      <c r="BI12" s="153">
        <f t="shared" si="23"/>
        <v>3</v>
      </c>
      <c r="BJ12" s="178">
        <v>702</v>
      </c>
      <c r="BK12" s="185">
        <v>693</v>
      </c>
      <c r="BL12" s="179">
        <f t="shared" si="24"/>
        <v>98.71794871794873</v>
      </c>
      <c r="BM12" s="153">
        <f t="shared" si="25"/>
        <v>-9</v>
      </c>
      <c r="BN12" s="150">
        <v>2094.055944055944</v>
      </c>
      <c r="BO12" s="185">
        <v>2351.8518518518517</v>
      </c>
      <c r="BP12" s="153">
        <f t="shared" si="26"/>
        <v>257.7959077959076</v>
      </c>
      <c r="BQ12" s="186">
        <v>21</v>
      </c>
      <c r="BR12" s="348">
        <v>19</v>
      </c>
      <c r="BS12" s="187">
        <f t="shared" si="27"/>
        <v>-2</v>
      </c>
      <c r="BT12" s="150">
        <v>140</v>
      </c>
      <c r="BU12" s="178">
        <v>209</v>
      </c>
      <c r="BV12" s="153">
        <f t="shared" si="28"/>
        <v>69</v>
      </c>
      <c r="BW12" s="178">
        <v>106</v>
      </c>
      <c r="BX12" s="178">
        <v>195</v>
      </c>
      <c r="BY12" s="153">
        <f t="shared" si="29"/>
        <v>89</v>
      </c>
      <c r="BZ12" s="183">
        <v>3.515625</v>
      </c>
      <c r="CA12" s="184">
        <v>5.591677503250976</v>
      </c>
      <c r="CB12" s="179">
        <f t="shared" si="30"/>
        <v>2.076052503250976</v>
      </c>
      <c r="CC12" s="183">
        <v>4.036458333333334</v>
      </c>
      <c r="CD12" s="184">
        <v>5.981794538361508</v>
      </c>
      <c r="CE12" s="179">
        <f t="shared" si="31"/>
        <v>1.9453362050281742</v>
      </c>
      <c r="CF12" s="178"/>
      <c r="CG12" s="178"/>
      <c r="CH12" s="178"/>
      <c r="CI12" s="178"/>
      <c r="CJ12" s="178">
        <v>20</v>
      </c>
      <c r="CK12" s="178">
        <v>17</v>
      </c>
      <c r="CL12" s="179">
        <f t="shared" si="32"/>
        <v>85</v>
      </c>
      <c r="CM12" s="153">
        <f t="shared" si="48"/>
        <v>-3</v>
      </c>
      <c r="CN12" s="178">
        <v>108</v>
      </c>
      <c r="CO12" s="178">
        <v>28</v>
      </c>
      <c r="CP12" s="179">
        <f t="shared" si="33"/>
        <v>25.9</v>
      </c>
      <c r="CQ12" s="153">
        <f t="shared" si="34"/>
        <v>-80</v>
      </c>
      <c r="CR12" s="178">
        <v>108</v>
      </c>
      <c r="CS12" s="178">
        <v>28</v>
      </c>
      <c r="CT12" s="179">
        <f t="shared" si="35"/>
        <v>25.9</v>
      </c>
      <c r="CU12" s="153">
        <f t="shared" si="36"/>
        <v>-80</v>
      </c>
      <c r="CV12" s="178">
        <v>722</v>
      </c>
      <c r="CW12" s="178">
        <v>710</v>
      </c>
      <c r="CX12" s="188">
        <f t="shared" si="37"/>
        <v>98.33795013850416</v>
      </c>
      <c r="CY12" s="189">
        <f t="shared" si="38"/>
        <v>-12</v>
      </c>
      <c r="CZ12" s="178">
        <v>653</v>
      </c>
      <c r="DA12" s="178">
        <v>641</v>
      </c>
      <c r="DB12" s="179">
        <f t="shared" si="39"/>
        <v>98.16232771822358</v>
      </c>
      <c r="DC12" s="153">
        <f t="shared" si="40"/>
        <v>-12</v>
      </c>
      <c r="DD12" s="153">
        <v>25</v>
      </c>
      <c r="DE12" s="153">
        <v>1</v>
      </c>
      <c r="DF12" s="183">
        <f t="shared" si="49"/>
        <v>4</v>
      </c>
      <c r="DG12" s="178">
        <f t="shared" si="50"/>
        <v>-24</v>
      </c>
      <c r="DH12" s="190">
        <v>34</v>
      </c>
      <c r="DI12" s="185">
        <v>3204.12</v>
      </c>
      <c r="DJ12" s="185">
        <v>3723</v>
      </c>
      <c r="DK12" s="153">
        <f t="shared" si="51"/>
        <v>518.8800000000001</v>
      </c>
      <c r="DL12" s="178">
        <f t="shared" si="41"/>
        <v>29</v>
      </c>
      <c r="DM12" s="178">
        <f t="shared" si="41"/>
        <v>710</v>
      </c>
      <c r="DN12" s="153">
        <f t="shared" si="42"/>
        <v>681</v>
      </c>
      <c r="DO12" s="191">
        <v>36</v>
      </c>
      <c r="DP12" s="191">
        <v>52</v>
      </c>
      <c r="DQ12" s="192">
        <f t="shared" si="43"/>
        <v>738</v>
      </c>
      <c r="DR12" s="192">
        <f t="shared" si="44"/>
        <v>745</v>
      </c>
    </row>
    <row r="13" spans="1:122" s="193" customFormat="1" ht="19.5" customHeight="1">
      <c r="A13" s="177" t="s">
        <v>94</v>
      </c>
      <c r="B13" s="178">
        <v>1013</v>
      </c>
      <c r="C13" s="178">
        <v>1019</v>
      </c>
      <c r="D13" s="179">
        <f t="shared" si="0"/>
        <v>100.59230009871669</v>
      </c>
      <c r="E13" s="153">
        <f t="shared" si="1"/>
        <v>6</v>
      </c>
      <c r="F13" s="178">
        <v>178</v>
      </c>
      <c r="G13" s="178">
        <v>227</v>
      </c>
      <c r="H13" s="179">
        <f t="shared" si="2"/>
        <v>127.52808988764043</v>
      </c>
      <c r="I13" s="153">
        <f t="shared" si="3"/>
        <v>49</v>
      </c>
      <c r="J13" s="178">
        <v>45</v>
      </c>
      <c r="K13" s="178">
        <v>85</v>
      </c>
      <c r="L13" s="179">
        <f t="shared" si="4"/>
        <v>188.88888888888889</v>
      </c>
      <c r="M13" s="153">
        <f t="shared" si="5"/>
        <v>40</v>
      </c>
      <c r="N13" s="180">
        <v>38</v>
      </c>
      <c r="O13" s="346">
        <v>69</v>
      </c>
      <c r="P13" s="161">
        <f t="shared" si="6"/>
        <v>181.6</v>
      </c>
      <c r="Q13" s="153">
        <f t="shared" si="45"/>
        <v>31</v>
      </c>
      <c r="R13" s="181">
        <f t="shared" si="46"/>
        <v>84.44444444444444</v>
      </c>
      <c r="S13" s="181">
        <f t="shared" si="46"/>
        <v>81.17647058823529</v>
      </c>
      <c r="T13" s="169">
        <f t="shared" si="47"/>
        <v>-3.267973856209153</v>
      </c>
      <c r="U13" s="178">
        <v>5</v>
      </c>
      <c r="V13" s="178">
        <v>15</v>
      </c>
      <c r="W13" s="182">
        <f t="shared" si="7"/>
        <v>300</v>
      </c>
      <c r="X13" s="153">
        <f t="shared" si="8"/>
        <v>10</v>
      </c>
      <c r="Y13" s="178">
        <v>0</v>
      </c>
      <c r="Z13" s="345">
        <v>0</v>
      </c>
      <c r="AA13" s="179" t="e">
        <f t="shared" si="9"/>
        <v>#DIV/0!</v>
      </c>
      <c r="AB13" s="153">
        <f t="shared" si="10"/>
        <v>0</v>
      </c>
      <c r="AC13" s="178">
        <v>0</v>
      </c>
      <c r="AD13" s="347">
        <v>0</v>
      </c>
      <c r="AE13" s="179" t="e">
        <f t="shared" si="11"/>
        <v>#DIV/0!</v>
      </c>
      <c r="AF13" s="153">
        <f t="shared" si="12"/>
        <v>0</v>
      </c>
      <c r="AG13" s="183">
        <v>0.6910167818361304</v>
      </c>
      <c r="AH13" s="183">
        <v>1.5701668302257115</v>
      </c>
      <c r="AI13" s="179">
        <f t="shared" si="13"/>
        <v>0.8791500483895811</v>
      </c>
      <c r="AJ13" s="178">
        <v>28</v>
      </c>
      <c r="AK13" s="178">
        <v>1</v>
      </c>
      <c r="AL13" s="179">
        <f t="shared" si="14"/>
        <v>3.571428571428571</v>
      </c>
      <c r="AM13" s="153">
        <f t="shared" si="15"/>
        <v>-27</v>
      </c>
      <c r="AN13" s="183">
        <v>100</v>
      </c>
      <c r="AO13" s="184" t="e">
        <v>#DIV/0!</v>
      </c>
      <c r="AP13" s="179" t="e">
        <f t="shared" si="16"/>
        <v>#DIV/0!</v>
      </c>
      <c r="AQ13" s="178"/>
      <c r="AR13" s="178"/>
      <c r="AS13" s="178"/>
      <c r="AT13" s="178"/>
      <c r="AU13" s="178">
        <v>1</v>
      </c>
      <c r="AV13" s="178">
        <v>0</v>
      </c>
      <c r="AW13" s="179">
        <f t="shared" si="17"/>
        <v>0</v>
      </c>
      <c r="AX13" s="153">
        <f t="shared" si="18"/>
        <v>-1</v>
      </c>
      <c r="AY13" s="183" t="e">
        <v>#DIV/0!</v>
      </c>
      <c r="AZ13" s="183" t="e">
        <v>#DIV/0!</v>
      </c>
      <c r="BA13" s="183" t="e">
        <f t="shared" si="19"/>
        <v>#DIV/0!</v>
      </c>
      <c r="BB13" s="178">
        <v>5</v>
      </c>
      <c r="BC13" s="150">
        <v>1</v>
      </c>
      <c r="BD13" s="179">
        <f t="shared" si="20"/>
        <v>20</v>
      </c>
      <c r="BE13" s="153">
        <f t="shared" si="21"/>
        <v>-4</v>
      </c>
      <c r="BF13" s="178">
        <v>5</v>
      </c>
      <c r="BG13" s="150">
        <v>1</v>
      </c>
      <c r="BH13" s="179">
        <f t="shared" si="22"/>
        <v>20</v>
      </c>
      <c r="BI13" s="153">
        <f t="shared" si="23"/>
        <v>-4</v>
      </c>
      <c r="BJ13" s="178">
        <v>950</v>
      </c>
      <c r="BK13" s="185">
        <v>944</v>
      </c>
      <c r="BL13" s="179">
        <f t="shared" si="24"/>
        <v>99.36842105263159</v>
      </c>
      <c r="BM13" s="153">
        <f t="shared" si="25"/>
        <v>-6</v>
      </c>
      <c r="BN13" s="150">
        <v>2333.9950372208436</v>
      </c>
      <c r="BO13" s="185">
        <v>2826.949384404925</v>
      </c>
      <c r="BP13" s="153">
        <f t="shared" si="26"/>
        <v>492.95434718408114</v>
      </c>
      <c r="BQ13" s="186">
        <v>26</v>
      </c>
      <c r="BR13" s="348">
        <v>27</v>
      </c>
      <c r="BS13" s="187">
        <f t="shared" si="27"/>
        <v>1</v>
      </c>
      <c r="BT13" s="150">
        <v>113</v>
      </c>
      <c r="BU13" s="178">
        <v>128</v>
      </c>
      <c r="BV13" s="153">
        <f t="shared" si="28"/>
        <v>15</v>
      </c>
      <c r="BW13" s="178">
        <v>106</v>
      </c>
      <c r="BX13" s="178">
        <v>128</v>
      </c>
      <c r="BY13" s="153">
        <f t="shared" si="29"/>
        <v>22</v>
      </c>
      <c r="BZ13" s="183">
        <v>2.3692003948667324</v>
      </c>
      <c r="CA13" s="184">
        <v>1.5701668302257115</v>
      </c>
      <c r="CB13" s="179">
        <f t="shared" si="30"/>
        <v>-0.7990335646410209</v>
      </c>
      <c r="CC13" s="183">
        <v>3.4550839091806513</v>
      </c>
      <c r="CD13" s="184">
        <v>4.416094210009813</v>
      </c>
      <c r="CE13" s="179">
        <f t="shared" si="31"/>
        <v>0.961010300829162</v>
      </c>
      <c r="CF13" s="178"/>
      <c r="CG13" s="178"/>
      <c r="CH13" s="178"/>
      <c r="CI13" s="178"/>
      <c r="CJ13" s="178">
        <v>32</v>
      </c>
      <c r="CK13" s="178">
        <v>35</v>
      </c>
      <c r="CL13" s="179">
        <f t="shared" si="32"/>
        <v>109.4</v>
      </c>
      <c r="CM13" s="153">
        <f t="shared" si="48"/>
        <v>3</v>
      </c>
      <c r="CN13" s="178">
        <v>45</v>
      </c>
      <c r="CO13" s="178">
        <v>83</v>
      </c>
      <c r="CP13" s="179">
        <f t="shared" si="33"/>
        <v>184.4</v>
      </c>
      <c r="CQ13" s="153">
        <f t="shared" si="34"/>
        <v>38</v>
      </c>
      <c r="CR13" s="178">
        <v>45</v>
      </c>
      <c r="CS13" s="178">
        <v>83</v>
      </c>
      <c r="CT13" s="179">
        <f t="shared" si="35"/>
        <v>184.4</v>
      </c>
      <c r="CU13" s="153">
        <f t="shared" si="36"/>
        <v>38</v>
      </c>
      <c r="CV13" s="178">
        <v>971</v>
      </c>
      <c r="CW13" s="178">
        <v>958</v>
      </c>
      <c r="CX13" s="188">
        <f t="shared" si="37"/>
        <v>98.66117404737385</v>
      </c>
      <c r="CY13" s="189">
        <f t="shared" si="38"/>
        <v>-13</v>
      </c>
      <c r="CZ13" s="178">
        <v>895</v>
      </c>
      <c r="DA13" s="178">
        <v>891</v>
      </c>
      <c r="DB13" s="179">
        <f t="shared" si="39"/>
        <v>99.55307262569832</v>
      </c>
      <c r="DC13" s="153">
        <f t="shared" si="40"/>
        <v>-4</v>
      </c>
      <c r="DD13" s="153">
        <v>4</v>
      </c>
      <c r="DE13" s="153">
        <v>3</v>
      </c>
      <c r="DF13" s="183">
        <f t="shared" si="49"/>
        <v>75</v>
      </c>
      <c r="DG13" s="178">
        <f t="shared" si="50"/>
        <v>-1</v>
      </c>
      <c r="DH13" s="190">
        <v>1</v>
      </c>
      <c r="DI13" s="185">
        <v>3300</v>
      </c>
      <c r="DJ13" s="185">
        <v>3723</v>
      </c>
      <c r="DK13" s="153">
        <f t="shared" si="51"/>
        <v>423</v>
      </c>
      <c r="DL13" s="178">
        <f t="shared" si="41"/>
        <v>243</v>
      </c>
      <c r="DM13" s="178">
        <f t="shared" si="41"/>
        <v>319</v>
      </c>
      <c r="DN13" s="153">
        <f t="shared" si="42"/>
        <v>76</v>
      </c>
      <c r="DO13" s="191">
        <v>27</v>
      </c>
      <c r="DP13" s="191">
        <v>67</v>
      </c>
      <c r="DQ13" s="192">
        <f t="shared" si="43"/>
        <v>977</v>
      </c>
      <c r="DR13" s="192">
        <f t="shared" si="44"/>
        <v>1011</v>
      </c>
    </row>
    <row r="14" spans="1:122" s="193" customFormat="1" ht="19.5" customHeight="1">
      <c r="A14" s="177" t="s">
        <v>95</v>
      </c>
      <c r="B14" s="178">
        <v>1139</v>
      </c>
      <c r="C14" s="178">
        <v>916</v>
      </c>
      <c r="D14" s="179">
        <f t="shared" si="0"/>
        <v>80.42142230026339</v>
      </c>
      <c r="E14" s="153">
        <f t="shared" si="1"/>
        <v>-223</v>
      </c>
      <c r="F14" s="178">
        <v>203</v>
      </c>
      <c r="G14" s="178">
        <v>153</v>
      </c>
      <c r="H14" s="179">
        <f t="shared" si="2"/>
        <v>75.36945812807882</v>
      </c>
      <c r="I14" s="153">
        <f t="shared" si="3"/>
        <v>-50</v>
      </c>
      <c r="J14" s="178">
        <v>126</v>
      </c>
      <c r="K14" s="178">
        <v>81</v>
      </c>
      <c r="L14" s="179">
        <f t="shared" si="4"/>
        <v>64.28571428571429</v>
      </c>
      <c r="M14" s="153">
        <f t="shared" si="5"/>
        <v>-45</v>
      </c>
      <c r="N14" s="180">
        <v>70</v>
      </c>
      <c r="O14" s="346">
        <v>44</v>
      </c>
      <c r="P14" s="161">
        <f t="shared" si="6"/>
        <v>62.9</v>
      </c>
      <c r="Q14" s="153">
        <f t="shared" si="45"/>
        <v>-26</v>
      </c>
      <c r="R14" s="181">
        <f t="shared" si="46"/>
        <v>55.55555555555556</v>
      </c>
      <c r="S14" s="181">
        <f t="shared" si="46"/>
        <v>54.32098765432099</v>
      </c>
      <c r="T14" s="169">
        <f t="shared" si="47"/>
        <v>-1.2345679012345698</v>
      </c>
      <c r="U14" s="178">
        <v>45</v>
      </c>
      <c r="V14" s="178">
        <v>34</v>
      </c>
      <c r="W14" s="182">
        <f t="shared" si="7"/>
        <v>75.55555555555556</v>
      </c>
      <c r="X14" s="153">
        <f t="shared" si="8"/>
        <v>-11</v>
      </c>
      <c r="Y14" s="178">
        <v>0</v>
      </c>
      <c r="Z14" s="345">
        <v>0</v>
      </c>
      <c r="AA14" s="179" t="e">
        <f t="shared" si="9"/>
        <v>#DIV/0!</v>
      </c>
      <c r="AB14" s="153">
        <f t="shared" si="10"/>
        <v>0</v>
      </c>
      <c r="AC14" s="178">
        <v>0</v>
      </c>
      <c r="AD14" s="347">
        <v>0</v>
      </c>
      <c r="AE14" s="179" t="e">
        <f t="shared" si="11"/>
        <v>#DIV/0!</v>
      </c>
      <c r="AF14" s="153">
        <f t="shared" si="12"/>
        <v>0</v>
      </c>
      <c r="AG14" s="183">
        <v>4.916593503072871</v>
      </c>
      <c r="AH14" s="183">
        <v>4.039301310043668</v>
      </c>
      <c r="AI14" s="179">
        <f t="shared" si="13"/>
        <v>-0.877292193029203</v>
      </c>
      <c r="AJ14" s="178">
        <v>15</v>
      </c>
      <c r="AK14" s="178">
        <v>14</v>
      </c>
      <c r="AL14" s="179">
        <f t="shared" si="14"/>
        <v>93.33333333333333</v>
      </c>
      <c r="AM14" s="153">
        <f t="shared" si="15"/>
        <v>-1</v>
      </c>
      <c r="AN14" s="183">
        <v>87.5</v>
      </c>
      <c r="AO14" s="184">
        <v>100</v>
      </c>
      <c r="AP14" s="179">
        <f t="shared" si="16"/>
        <v>12.5</v>
      </c>
      <c r="AQ14" s="178"/>
      <c r="AR14" s="178"/>
      <c r="AS14" s="178"/>
      <c r="AT14" s="178"/>
      <c r="AU14" s="178">
        <v>0</v>
      </c>
      <c r="AV14" s="178">
        <v>1</v>
      </c>
      <c r="AW14" s="179" t="e">
        <f t="shared" si="17"/>
        <v>#DIV/0!</v>
      </c>
      <c r="AX14" s="153">
        <f t="shared" si="18"/>
        <v>1</v>
      </c>
      <c r="AY14" s="183" t="e">
        <v>#DIV/0!</v>
      </c>
      <c r="AZ14" s="183">
        <v>100</v>
      </c>
      <c r="BA14" s="183">
        <v>100</v>
      </c>
      <c r="BB14" s="178">
        <v>17</v>
      </c>
      <c r="BC14" s="150">
        <v>4</v>
      </c>
      <c r="BD14" s="179">
        <f t="shared" si="20"/>
        <v>23.52941176470588</v>
      </c>
      <c r="BE14" s="153">
        <f t="shared" si="21"/>
        <v>-13</v>
      </c>
      <c r="BF14" s="178">
        <v>17</v>
      </c>
      <c r="BG14" s="150">
        <v>4</v>
      </c>
      <c r="BH14" s="179">
        <f t="shared" si="22"/>
        <v>23.52941176470588</v>
      </c>
      <c r="BI14" s="153">
        <f t="shared" si="23"/>
        <v>-13</v>
      </c>
      <c r="BJ14" s="178">
        <v>949</v>
      </c>
      <c r="BK14" s="185">
        <v>762</v>
      </c>
      <c r="BL14" s="179">
        <f t="shared" si="24"/>
        <v>80.29504741833509</v>
      </c>
      <c r="BM14" s="153">
        <f t="shared" si="25"/>
        <v>-187</v>
      </c>
      <c r="BN14" s="150">
        <v>1819.6629213483145</v>
      </c>
      <c r="BO14" s="185">
        <v>2412.2655122655124</v>
      </c>
      <c r="BP14" s="153">
        <f t="shared" si="26"/>
        <v>592.6025909171979</v>
      </c>
      <c r="BQ14" s="186">
        <v>36</v>
      </c>
      <c r="BR14" s="348">
        <v>24</v>
      </c>
      <c r="BS14" s="187">
        <f t="shared" si="27"/>
        <v>-12</v>
      </c>
      <c r="BT14" s="150">
        <v>31</v>
      </c>
      <c r="BU14" s="178">
        <v>90</v>
      </c>
      <c r="BV14" s="153">
        <f t="shared" si="28"/>
        <v>59</v>
      </c>
      <c r="BW14" s="178">
        <v>28</v>
      </c>
      <c r="BX14" s="178">
        <v>88</v>
      </c>
      <c r="BY14" s="153">
        <f t="shared" si="29"/>
        <v>60</v>
      </c>
      <c r="BZ14" s="183">
        <v>1.404741000877963</v>
      </c>
      <c r="CA14" s="184">
        <v>1.9650655021834063</v>
      </c>
      <c r="CB14" s="179">
        <f t="shared" si="30"/>
        <v>0.5603245013054432</v>
      </c>
      <c r="CC14" s="183">
        <v>6.2335381913959615</v>
      </c>
      <c r="CD14" s="184">
        <v>6.331877729257641</v>
      </c>
      <c r="CE14" s="179">
        <f t="shared" si="31"/>
        <v>0.09833953786167982</v>
      </c>
      <c r="CF14" s="178"/>
      <c r="CG14" s="178"/>
      <c r="CH14" s="178"/>
      <c r="CI14" s="178"/>
      <c r="CJ14" s="178">
        <v>63</v>
      </c>
      <c r="CK14" s="178">
        <v>35</v>
      </c>
      <c r="CL14" s="179">
        <f t="shared" si="32"/>
        <v>55.6</v>
      </c>
      <c r="CM14" s="153">
        <f t="shared" si="48"/>
        <v>-28</v>
      </c>
      <c r="CN14" s="178">
        <v>114</v>
      </c>
      <c r="CO14" s="178">
        <v>82</v>
      </c>
      <c r="CP14" s="179">
        <f t="shared" si="33"/>
        <v>71.9</v>
      </c>
      <c r="CQ14" s="153">
        <f t="shared" si="34"/>
        <v>-32</v>
      </c>
      <c r="CR14" s="178">
        <v>113</v>
      </c>
      <c r="CS14" s="178">
        <v>77</v>
      </c>
      <c r="CT14" s="179">
        <f t="shared" si="35"/>
        <v>68.1</v>
      </c>
      <c r="CU14" s="153">
        <f t="shared" si="36"/>
        <v>-36</v>
      </c>
      <c r="CV14" s="178">
        <v>1012</v>
      </c>
      <c r="CW14" s="178">
        <v>821</v>
      </c>
      <c r="CX14" s="188">
        <f t="shared" si="37"/>
        <v>81.12648221343873</v>
      </c>
      <c r="CY14" s="189">
        <f t="shared" si="38"/>
        <v>-191</v>
      </c>
      <c r="CZ14" s="178">
        <v>869</v>
      </c>
      <c r="DA14" s="178">
        <v>725</v>
      </c>
      <c r="DB14" s="179">
        <f t="shared" si="39"/>
        <v>83.42922899884925</v>
      </c>
      <c r="DC14" s="153">
        <f t="shared" si="40"/>
        <v>-144</v>
      </c>
      <c r="DD14" s="153">
        <v>1</v>
      </c>
      <c r="DE14" s="153">
        <v>5</v>
      </c>
      <c r="DF14" s="183">
        <f t="shared" si="49"/>
        <v>500</v>
      </c>
      <c r="DG14" s="178">
        <f t="shared" si="50"/>
        <v>4</v>
      </c>
      <c r="DH14" s="190">
        <v>30</v>
      </c>
      <c r="DI14" s="185">
        <v>3200</v>
      </c>
      <c r="DJ14" s="185">
        <v>4018.4</v>
      </c>
      <c r="DK14" s="153">
        <f t="shared" si="51"/>
        <v>818.4000000000001</v>
      </c>
      <c r="DL14" s="178">
        <f t="shared" si="41"/>
        <v>1012</v>
      </c>
      <c r="DM14" s="178">
        <f t="shared" si="41"/>
        <v>164</v>
      </c>
      <c r="DN14" s="153">
        <f t="shared" si="42"/>
        <v>-848</v>
      </c>
      <c r="DO14" s="191">
        <v>64</v>
      </c>
      <c r="DP14" s="191">
        <v>90</v>
      </c>
      <c r="DQ14" s="192">
        <f t="shared" si="43"/>
        <v>1013</v>
      </c>
      <c r="DR14" s="192">
        <f t="shared" si="44"/>
        <v>852</v>
      </c>
    </row>
    <row r="15" spans="1:122" s="193" customFormat="1" ht="19.5" customHeight="1">
      <c r="A15" s="177" t="s">
        <v>96</v>
      </c>
      <c r="B15" s="178">
        <v>993</v>
      </c>
      <c r="C15" s="178">
        <v>936</v>
      </c>
      <c r="D15" s="179">
        <f t="shared" si="0"/>
        <v>94.25981873111783</v>
      </c>
      <c r="E15" s="153">
        <f t="shared" si="1"/>
        <v>-57</v>
      </c>
      <c r="F15" s="178">
        <v>182</v>
      </c>
      <c r="G15" s="178">
        <v>150</v>
      </c>
      <c r="H15" s="179">
        <f t="shared" si="2"/>
        <v>82.41758241758241</v>
      </c>
      <c r="I15" s="153">
        <f t="shared" si="3"/>
        <v>-32</v>
      </c>
      <c r="J15" s="178">
        <v>75</v>
      </c>
      <c r="K15" s="178">
        <v>59</v>
      </c>
      <c r="L15" s="179">
        <f t="shared" si="4"/>
        <v>78.66666666666666</v>
      </c>
      <c r="M15" s="153">
        <f t="shared" si="5"/>
        <v>-16</v>
      </c>
      <c r="N15" s="180">
        <v>24</v>
      </c>
      <c r="O15" s="346">
        <v>19</v>
      </c>
      <c r="P15" s="161">
        <f t="shared" si="6"/>
        <v>79.2</v>
      </c>
      <c r="Q15" s="153">
        <f t="shared" si="45"/>
        <v>-5</v>
      </c>
      <c r="R15" s="181">
        <f t="shared" si="46"/>
        <v>32</v>
      </c>
      <c r="S15" s="181">
        <f t="shared" si="46"/>
        <v>32.20338983050847</v>
      </c>
      <c r="T15" s="169">
        <f t="shared" si="47"/>
        <v>0.20338983050847048</v>
      </c>
      <c r="U15" s="178">
        <v>51</v>
      </c>
      <c r="V15" s="178">
        <v>38</v>
      </c>
      <c r="W15" s="182">
        <f t="shared" si="7"/>
        <v>74.50980392156863</v>
      </c>
      <c r="X15" s="153">
        <f t="shared" si="8"/>
        <v>-13</v>
      </c>
      <c r="Y15" s="178">
        <v>0</v>
      </c>
      <c r="Z15" s="345">
        <v>0</v>
      </c>
      <c r="AA15" s="179" t="e">
        <f t="shared" si="9"/>
        <v>#DIV/0!</v>
      </c>
      <c r="AB15" s="153">
        <f t="shared" si="10"/>
        <v>0</v>
      </c>
      <c r="AC15" s="178">
        <v>0</v>
      </c>
      <c r="AD15" s="347">
        <v>3</v>
      </c>
      <c r="AE15" s="179" t="e">
        <f t="shared" si="11"/>
        <v>#DIV/0!</v>
      </c>
      <c r="AF15" s="153">
        <f t="shared" si="12"/>
        <v>3</v>
      </c>
      <c r="AG15" s="183">
        <v>5.13595166163142</v>
      </c>
      <c r="AH15" s="183">
        <v>4.273504273504273</v>
      </c>
      <c r="AI15" s="179">
        <f t="shared" si="13"/>
        <v>-0.8624473881271468</v>
      </c>
      <c r="AJ15" s="178">
        <v>66</v>
      </c>
      <c r="AK15" s="178">
        <v>61</v>
      </c>
      <c r="AL15" s="179">
        <f t="shared" si="14"/>
        <v>92.42424242424242</v>
      </c>
      <c r="AM15" s="153">
        <f t="shared" si="15"/>
        <v>-5</v>
      </c>
      <c r="AN15" s="183">
        <v>92.85714285714286</v>
      </c>
      <c r="AO15" s="184">
        <v>90.9090909090909</v>
      </c>
      <c r="AP15" s="179">
        <f t="shared" si="16"/>
        <v>-1.9480519480519547</v>
      </c>
      <c r="AQ15" s="178"/>
      <c r="AR15" s="178"/>
      <c r="AS15" s="178"/>
      <c r="AT15" s="178"/>
      <c r="AU15" s="178">
        <v>0</v>
      </c>
      <c r="AV15" s="178">
        <v>1</v>
      </c>
      <c r="AW15" s="179" t="e">
        <f t="shared" si="17"/>
        <v>#DIV/0!</v>
      </c>
      <c r="AX15" s="153">
        <f t="shared" si="18"/>
        <v>1</v>
      </c>
      <c r="AY15" s="183" t="e">
        <v>#DIV/0!</v>
      </c>
      <c r="AZ15" s="183" t="e">
        <v>#DIV/0!</v>
      </c>
      <c r="BA15" s="183" t="e">
        <f t="shared" si="19"/>
        <v>#DIV/0!</v>
      </c>
      <c r="BB15" s="178">
        <v>12</v>
      </c>
      <c r="BC15" s="150">
        <v>17</v>
      </c>
      <c r="BD15" s="179">
        <f t="shared" si="20"/>
        <v>141.66666666666669</v>
      </c>
      <c r="BE15" s="153">
        <f t="shared" si="21"/>
        <v>5</v>
      </c>
      <c r="BF15" s="178">
        <v>12</v>
      </c>
      <c r="BG15" s="150">
        <v>17</v>
      </c>
      <c r="BH15" s="179">
        <f t="shared" si="22"/>
        <v>141.66666666666669</v>
      </c>
      <c r="BI15" s="153">
        <f t="shared" si="23"/>
        <v>5</v>
      </c>
      <c r="BJ15" s="178">
        <v>858</v>
      </c>
      <c r="BK15" s="185">
        <v>829</v>
      </c>
      <c r="BL15" s="179">
        <f t="shared" si="24"/>
        <v>96.62004662004662</v>
      </c>
      <c r="BM15" s="153">
        <f t="shared" si="25"/>
        <v>-29</v>
      </c>
      <c r="BN15" s="150">
        <v>2040.602582496413</v>
      </c>
      <c r="BO15" s="185">
        <v>2340.5839416058393</v>
      </c>
      <c r="BP15" s="153">
        <f t="shared" si="26"/>
        <v>299.9813591094262</v>
      </c>
      <c r="BQ15" s="186">
        <v>22</v>
      </c>
      <c r="BR15" s="348">
        <v>21</v>
      </c>
      <c r="BS15" s="187">
        <f t="shared" si="27"/>
        <v>-1</v>
      </c>
      <c r="BT15" s="150">
        <v>195</v>
      </c>
      <c r="BU15" s="178">
        <v>137</v>
      </c>
      <c r="BV15" s="153">
        <f t="shared" si="28"/>
        <v>-58</v>
      </c>
      <c r="BW15" s="178">
        <v>189</v>
      </c>
      <c r="BX15" s="178">
        <v>134</v>
      </c>
      <c r="BY15" s="153">
        <f t="shared" si="29"/>
        <v>-55</v>
      </c>
      <c r="BZ15" s="183">
        <v>2.1148036253776437</v>
      </c>
      <c r="CA15" s="184">
        <v>3.205128205128205</v>
      </c>
      <c r="CB15" s="179">
        <f t="shared" si="30"/>
        <v>1.0903245797505612</v>
      </c>
      <c r="CC15" s="183">
        <v>4.229607250755287</v>
      </c>
      <c r="CD15" s="184">
        <v>6.089743589743589</v>
      </c>
      <c r="CE15" s="179">
        <f t="shared" si="31"/>
        <v>1.860136338988302</v>
      </c>
      <c r="CF15" s="178"/>
      <c r="CG15" s="178"/>
      <c r="CH15" s="178"/>
      <c r="CI15" s="178"/>
      <c r="CJ15" s="178">
        <v>53</v>
      </c>
      <c r="CK15" s="178">
        <v>42</v>
      </c>
      <c r="CL15" s="179">
        <f t="shared" si="32"/>
        <v>79.2</v>
      </c>
      <c r="CM15" s="153">
        <f t="shared" si="48"/>
        <v>-11</v>
      </c>
      <c r="CN15" s="178">
        <v>127</v>
      </c>
      <c r="CO15" s="178">
        <v>84</v>
      </c>
      <c r="CP15" s="179">
        <f t="shared" si="33"/>
        <v>66.1</v>
      </c>
      <c r="CQ15" s="153">
        <f t="shared" si="34"/>
        <v>-43</v>
      </c>
      <c r="CR15" s="178">
        <v>110</v>
      </c>
      <c r="CS15" s="178">
        <v>68</v>
      </c>
      <c r="CT15" s="179">
        <f t="shared" si="35"/>
        <v>61.8</v>
      </c>
      <c r="CU15" s="153">
        <f t="shared" si="36"/>
        <v>-42</v>
      </c>
      <c r="CV15" s="178">
        <v>900</v>
      </c>
      <c r="CW15" s="178">
        <v>839</v>
      </c>
      <c r="CX15" s="188">
        <f t="shared" si="37"/>
        <v>93.22222222222221</v>
      </c>
      <c r="CY15" s="189">
        <f t="shared" si="38"/>
        <v>-61</v>
      </c>
      <c r="CZ15" s="178">
        <v>788</v>
      </c>
      <c r="DA15" s="178">
        <v>754</v>
      </c>
      <c r="DB15" s="179">
        <f t="shared" si="39"/>
        <v>95.68527918781726</v>
      </c>
      <c r="DC15" s="153">
        <f t="shared" si="40"/>
        <v>-34</v>
      </c>
      <c r="DD15" s="153">
        <v>38</v>
      </c>
      <c r="DE15" s="153">
        <v>16</v>
      </c>
      <c r="DF15" s="183">
        <f t="shared" si="49"/>
        <v>42.1</v>
      </c>
      <c r="DG15" s="178">
        <f t="shared" si="50"/>
        <v>-22</v>
      </c>
      <c r="DH15" s="190">
        <v>51</v>
      </c>
      <c r="DI15" s="185">
        <v>3594.74</v>
      </c>
      <c r="DJ15" s="185">
        <v>4382.13</v>
      </c>
      <c r="DK15" s="153">
        <f t="shared" si="51"/>
        <v>787.3900000000003</v>
      </c>
      <c r="DL15" s="178">
        <f t="shared" si="41"/>
        <v>24</v>
      </c>
      <c r="DM15" s="178">
        <f t="shared" si="41"/>
        <v>52</v>
      </c>
      <c r="DN15" s="153">
        <f t="shared" si="42"/>
        <v>28</v>
      </c>
      <c r="DO15" s="191">
        <v>89</v>
      </c>
      <c r="DP15" s="191">
        <v>78</v>
      </c>
      <c r="DQ15" s="192">
        <f t="shared" si="43"/>
        <v>947</v>
      </c>
      <c r="DR15" s="192">
        <f t="shared" si="44"/>
        <v>907</v>
      </c>
    </row>
    <row r="16" spans="1:122" s="193" customFormat="1" ht="19.5" customHeight="1">
      <c r="A16" s="177" t="s">
        <v>97</v>
      </c>
      <c r="B16" s="178">
        <v>481</v>
      </c>
      <c r="C16" s="178">
        <v>504</v>
      </c>
      <c r="D16" s="179">
        <f t="shared" si="0"/>
        <v>104.78170478170479</v>
      </c>
      <c r="E16" s="153">
        <f t="shared" si="1"/>
        <v>23</v>
      </c>
      <c r="F16" s="178">
        <v>93</v>
      </c>
      <c r="G16" s="178">
        <v>114</v>
      </c>
      <c r="H16" s="179">
        <f t="shared" si="2"/>
        <v>122.58064516129032</v>
      </c>
      <c r="I16" s="153">
        <f t="shared" si="3"/>
        <v>21</v>
      </c>
      <c r="J16" s="178">
        <v>44</v>
      </c>
      <c r="K16" s="178">
        <v>36</v>
      </c>
      <c r="L16" s="179">
        <f t="shared" si="4"/>
        <v>81.81818181818183</v>
      </c>
      <c r="M16" s="153">
        <f t="shared" si="5"/>
        <v>-8</v>
      </c>
      <c r="N16" s="180">
        <v>21</v>
      </c>
      <c r="O16" s="346">
        <v>8</v>
      </c>
      <c r="P16" s="161">
        <f t="shared" si="6"/>
        <v>38.1</v>
      </c>
      <c r="Q16" s="153">
        <f t="shared" si="45"/>
        <v>-13</v>
      </c>
      <c r="R16" s="181">
        <f t="shared" si="46"/>
        <v>47.72727272727273</v>
      </c>
      <c r="S16" s="181">
        <f t="shared" si="46"/>
        <v>22.22222222222222</v>
      </c>
      <c r="T16" s="169">
        <f t="shared" si="47"/>
        <v>-25.505050505050505</v>
      </c>
      <c r="U16" s="178">
        <v>23</v>
      </c>
      <c r="V16" s="178">
        <v>26</v>
      </c>
      <c r="W16" s="182">
        <f t="shared" si="7"/>
        <v>113.04347826086956</v>
      </c>
      <c r="X16" s="153">
        <f t="shared" si="8"/>
        <v>3</v>
      </c>
      <c r="Y16" s="178">
        <v>0</v>
      </c>
      <c r="Z16" s="345">
        <v>0</v>
      </c>
      <c r="AA16" s="179" t="e">
        <f t="shared" si="9"/>
        <v>#DIV/0!</v>
      </c>
      <c r="AB16" s="153">
        <f t="shared" si="10"/>
        <v>0</v>
      </c>
      <c r="AC16" s="178">
        <v>2</v>
      </c>
      <c r="AD16" s="347">
        <v>0</v>
      </c>
      <c r="AE16" s="179">
        <f t="shared" si="11"/>
        <v>0</v>
      </c>
      <c r="AF16" s="153">
        <f t="shared" si="12"/>
        <v>-2</v>
      </c>
      <c r="AG16" s="183">
        <v>4.781704781704782</v>
      </c>
      <c r="AH16" s="183">
        <v>5.555555555555555</v>
      </c>
      <c r="AI16" s="179">
        <f t="shared" si="13"/>
        <v>0.7738507738507732</v>
      </c>
      <c r="AJ16" s="178">
        <v>47</v>
      </c>
      <c r="AK16" s="178">
        <v>14</v>
      </c>
      <c r="AL16" s="179">
        <f t="shared" si="14"/>
        <v>29.78723404255319</v>
      </c>
      <c r="AM16" s="153">
        <f t="shared" si="15"/>
        <v>-33</v>
      </c>
      <c r="AN16" s="183">
        <v>72.72727272727273</v>
      </c>
      <c r="AO16" s="184" t="e">
        <v>#DIV/0!</v>
      </c>
      <c r="AP16" s="179" t="e">
        <f t="shared" si="16"/>
        <v>#DIV/0!</v>
      </c>
      <c r="AQ16" s="178"/>
      <c r="AR16" s="178"/>
      <c r="AS16" s="178"/>
      <c r="AT16" s="178"/>
      <c r="AU16" s="178">
        <v>0</v>
      </c>
      <c r="AV16" s="178">
        <v>0</v>
      </c>
      <c r="AW16" s="179" t="e">
        <f t="shared" si="17"/>
        <v>#DIV/0!</v>
      </c>
      <c r="AX16" s="153">
        <f t="shared" si="18"/>
        <v>0</v>
      </c>
      <c r="AY16" s="183" t="e">
        <v>#DIV/0!</v>
      </c>
      <c r="AZ16" s="183" t="e">
        <v>#DIV/0!</v>
      </c>
      <c r="BA16" s="183">
        <v>0</v>
      </c>
      <c r="BB16" s="178">
        <v>35</v>
      </c>
      <c r="BC16" s="150">
        <v>53</v>
      </c>
      <c r="BD16" s="179">
        <f t="shared" si="20"/>
        <v>151.42857142857142</v>
      </c>
      <c r="BE16" s="153">
        <f t="shared" si="21"/>
        <v>18</v>
      </c>
      <c r="BF16" s="178">
        <v>35</v>
      </c>
      <c r="BG16" s="150">
        <v>53</v>
      </c>
      <c r="BH16" s="179">
        <f t="shared" si="22"/>
        <v>151.42857142857142</v>
      </c>
      <c r="BI16" s="153">
        <f t="shared" si="23"/>
        <v>18</v>
      </c>
      <c r="BJ16" s="178">
        <v>424</v>
      </c>
      <c r="BK16" s="185">
        <v>442</v>
      </c>
      <c r="BL16" s="179">
        <f t="shared" si="24"/>
        <v>104.24528301886792</v>
      </c>
      <c r="BM16" s="153">
        <f t="shared" si="25"/>
        <v>18</v>
      </c>
      <c r="BN16" s="150">
        <v>2153.156146179402</v>
      </c>
      <c r="BO16" s="185">
        <v>2807.18085106383</v>
      </c>
      <c r="BP16" s="153">
        <f t="shared" si="26"/>
        <v>654.0247048844276</v>
      </c>
      <c r="BQ16" s="186">
        <v>27</v>
      </c>
      <c r="BR16" s="348">
        <v>21</v>
      </c>
      <c r="BS16" s="187">
        <f t="shared" si="27"/>
        <v>-6</v>
      </c>
      <c r="BT16" s="150">
        <v>53</v>
      </c>
      <c r="BU16" s="178">
        <v>72</v>
      </c>
      <c r="BV16" s="153">
        <f t="shared" si="28"/>
        <v>19</v>
      </c>
      <c r="BW16" s="178">
        <v>48</v>
      </c>
      <c r="BX16" s="178">
        <v>72</v>
      </c>
      <c r="BY16" s="153">
        <f t="shared" si="29"/>
        <v>24</v>
      </c>
      <c r="BZ16" s="183">
        <v>0.8316008316008316</v>
      </c>
      <c r="CA16" s="184">
        <v>0.7936507936507936</v>
      </c>
      <c r="CB16" s="179">
        <f t="shared" si="30"/>
        <v>-0.03795003795003804</v>
      </c>
      <c r="CC16" s="183">
        <v>2.9106029106029108</v>
      </c>
      <c r="CD16" s="184">
        <v>1.7857142857142856</v>
      </c>
      <c r="CE16" s="179">
        <f t="shared" si="31"/>
        <v>-1.1248886248886252</v>
      </c>
      <c r="CF16" s="178"/>
      <c r="CG16" s="178"/>
      <c r="CH16" s="178"/>
      <c r="CI16" s="178"/>
      <c r="CJ16" s="178">
        <v>27</v>
      </c>
      <c r="CK16" s="178">
        <v>25</v>
      </c>
      <c r="CL16" s="179">
        <f t="shared" si="32"/>
        <v>92.6</v>
      </c>
      <c r="CM16" s="153">
        <f t="shared" si="48"/>
        <v>-2</v>
      </c>
      <c r="CN16" s="178">
        <v>50</v>
      </c>
      <c r="CO16" s="178">
        <v>40</v>
      </c>
      <c r="CP16" s="179">
        <f t="shared" si="33"/>
        <v>80</v>
      </c>
      <c r="CQ16" s="153">
        <f t="shared" si="34"/>
        <v>-10</v>
      </c>
      <c r="CR16" s="178">
        <v>47</v>
      </c>
      <c r="CS16" s="178">
        <v>40</v>
      </c>
      <c r="CT16" s="179">
        <f t="shared" si="35"/>
        <v>85.1</v>
      </c>
      <c r="CU16" s="153">
        <f t="shared" si="36"/>
        <v>-7</v>
      </c>
      <c r="CV16" s="178">
        <v>444</v>
      </c>
      <c r="CW16" s="178">
        <v>467</v>
      </c>
      <c r="CX16" s="188">
        <f t="shared" si="37"/>
        <v>105.18018018018019</v>
      </c>
      <c r="CY16" s="189">
        <f t="shared" si="38"/>
        <v>23</v>
      </c>
      <c r="CZ16" s="178">
        <v>397</v>
      </c>
      <c r="DA16" s="178">
        <v>415</v>
      </c>
      <c r="DB16" s="179">
        <f t="shared" si="39"/>
        <v>104.53400503778339</v>
      </c>
      <c r="DC16" s="153">
        <f t="shared" si="40"/>
        <v>18</v>
      </c>
      <c r="DD16" s="153">
        <v>7</v>
      </c>
      <c r="DE16" s="153">
        <v>5</v>
      </c>
      <c r="DF16" s="183">
        <f t="shared" si="49"/>
        <v>71.4</v>
      </c>
      <c r="DG16" s="178">
        <f t="shared" si="50"/>
        <v>-2</v>
      </c>
      <c r="DH16" s="190">
        <v>11</v>
      </c>
      <c r="DI16" s="185">
        <v>3200</v>
      </c>
      <c r="DJ16" s="185">
        <v>4233.8</v>
      </c>
      <c r="DK16" s="153">
        <f t="shared" si="51"/>
        <v>1033.8000000000002</v>
      </c>
      <c r="DL16" s="178">
        <f t="shared" si="41"/>
        <v>63</v>
      </c>
      <c r="DM16" s="178">
        <f t="shared" si="41"/>
        <v>93</v>
      </c>
      <c r="DN16" s="153">
        <f t="shared" si="42"/>
        <v>30</v>
      </c>
      <c r="DO16" s="191">
        <v>39</v>
      </c>
      <c r="DP16" s="191">
        <v>22</v>
      </c>
      <c r="DQ16" s="192">
        <f t="shared" si="43"/>
        <v>463</v>
      </c>
      <c r="DR16" s="192">
        <f t="shared" si="44"/>
        <v>464</v>
      </c>
    </row>
    <row r="17" spans="1:122" s="193" customFormat="1" ht="19.5" customHeight="1">
      <c r="A17" s="177" t="s">
        <v>98</v>
      </c>
      <c r="B17" s="178">
        <v>813</v>
      </c>
      <c r="C17" s="178">
        <v>710</v>
      </c>
      <c r="D17" s="179">
        <f t="shared" si="0"/>
        <v>87.33087330873309</v>
      </c>
      <c r="E17" s="153">
        <f t="shared" si="1"/>
        <v>-103</v>
      </c>
      <c r="F17" s="178">
        <v>207</v>
      </c>
      <c r="G17" s="178">
        <v>191</v>
      </c>
      <c r="H17" s="179">
        <f t="shared" si="2"/>
        <v>92.27053140096618</v>
      </c>
      <c r="I17" s="153">
        <f t="shared" si="3"/>
        <v>-16</v>
      </c>
      <c r="J17" s="178">
        <v>44</v>
      </c>
      <c r="K17" s="178">
        <v>30</v>
      </c>
      <c r="L17" s="179">
        <f t="shared" si="4"/>
        <v>68.18181818181817</v>
      </c>
      <c r="M17" s="153">
        <f t="shared" si="5"/>
        <v>-14</v>
      </c>
      <c r="N17" s="180">
        <v>22</v>
      </c>
      <c r="O17" s="346">
        <v>18</v>
      </c>
      <c r="P17" s="161">
        <f t="shared" si="6"/>
        <v>81.8</v>
      </c>
      <c r="Q17" s="153">
        <f t="shared" si="45"/>
        <v>-4</v>
      </c>
      <c r="R17" s="181">
        <f t="shared" si="46"/>
        <v>50</v>
      </c>
      <c r="S17" s="181">
        <f t="shared" si="46"/>
        <v>60</v>
      </c>
      <c r="T17" s="169">
        <f t="shared" si="47"/>
        <v>10</v>
      </c>
      <c r="U17" s="178">
        <v>20</v>
      </c>
      <c r="V17" s="178">
        <v>9</v>
      </c>
      <c r="W17" s="182">
        <f t="shared" si="7"/>
        <v>45</v>
      </c>
      <c r="X17" s="153">
        <f t="shared" si="8"/>
        <v>-11</v>
      </c>
      <c r="Y17" s="178">
        <v>0</v>
      </c>
      <c r="Z17" s="345">
        <v>0</v>
      </c>
      <c r="AA17" s="179" t="e">
        <f t="shared" si="9"/>
        <v>#DIV/0!</v>
      </c>
      <c r="AB17" s="153">
        <f t="shared" si="10"/>
        <v>0</v>
      </c>
      <c r="AC17" s="178">
        <v>0</v>
      </c>
      <c r="AD17" s="347">
        <v>0</v>
      </c>
      <c r="AE17" s="179" t="e">
        <f t="shared" si="11"/>
        <v>#DIV/0!</v>
      </c>
      <c r="AF17" s="153">
        <f t="shared" si="12"/>
        <v>0</v>
      </c>
      <c r="AG17" s="183">
        <v>2.706027060270603</v>
      </c>
      <c r="AH17" s="183">
        <v>1.6901408450704223</v>
      </c>
      <c r="AI17" s="179">
        <f t="shared" si="13"/>
        <v>-1.0158862152001806</v>
      </c>
      <c r="AJ17" s="178">
        <v>12</v>
      </c>
      <c r="AK17" s="178">
        <v>2</v>
      </c>
      <c r="AL17" s="179">
        <f t="shared" si="14"/>
        <v>16.666666666666664</v>
      </c>
      <c r="AM17" s="153">
        <f t="shared" si="15"/>
        <v>-10</v>
      </c>
      <c r="AN17" s="183">
        <v>33.33333333333333</v>
      </c>
      <c r="AO17" s="184" t="e">
        <v>#DIV/0!</v>
      </c>
      <c r="AP17" s="179" t="e">
        <f t="shared" si="16"/>
        <v>#DIV/0!</v>
      </c>
      <c r="AQ17" s="178"/>
      <c r="AR17" s="178"/>
      <c r="AS17" s="178"/>
      <c r="AT17" s="178"/>
      <c r="AU17" s="178">
        <v>0</v>
      </c>
      <c r="AV17" s="178">
        <v>0</v>
      </c>
      <c r="AW17" s="179" t="e">
        <f t="shared" si="17"/>
        <v>#DIV/0!</v>
      </c>
      <c r="AX17" s="153">
        <f t="shared" si="18"/>
        <v>0</v>
      </c>
      <c r="AY17" s="183" t="e">
        <v>#DIV/0!</v>
      </c>
      <c r="AZ17" s="183" t="e">
        <v>#DIV/0!</v>
      </c>
      <c r="BA17" s="183" t="e">
        <f t="shared" si="19"/>
        <v>#DIV/0!</v>
      </c>
      <c r="BB17" s="178">
        <v>3</v>
      </c>
      <c r="BC17" s="150">
        <v>3</v>
      </c>
      <c r="BD17" s="179">
        <f t="shared" si="20"/>
        <v>100</v>
      </c>
      <c r="BE17" s="153">
        <f t="shared" si="21"/>
        <v>0</v>
      </c>
      <c r="BF17" s="178">
        <v>3</v>
      </c>
      <c r="BG17" s="150">
        <v>3</v>
      </c>
      <c r="BH17" s="179">
        <f t="shared" si="22"/>
        <v>100</v>
      </c>
      <c r="BI17" s="153">
        <f t="shared" si="23"/>
        <v>0</v>
      </c>
      <c r="BJ17" s="178">
        <v>713</v>
      </c>
      <c r="BK17" s="185">
        <v>648</v>
      </c>
      <c r="BL17" s="179">
        <f t="shared" si="24"/>
        <v>90.8835904628331</v>
      </c>
      <c r="BM17" s="153">
        <f t="shared" si="25"/>
        <v>-65</v>
      </c>
      <c r="BN17" s="150">
        <v>2037.943925233645</v>
      </c>
      <c r="BO17" s="185">
        <v>2511.5789473684213</v>
      </c>
      <c r="BP17" s="153">
        <f t="shared" si="26"/>
        <v>473.63502213477636</v>
      </c>
      <c r="BQ17" s="186">
        <v>21</v>
      </c>
      <c r="BR17" s="348">
        <v>20</v>
      </c>
      <c r="BS17" s="187">
        <f t="shared" si="27"/>
        <v>-1</v>
      </c>
      <c r="BT17" s="150">
        <v>231</v>
      </c>
      <c r="BU17" s="178">
        <v>152</v>
      </c>
      <c r="BV17" s="153">
        <f t="shared" si="28"/>
        <v>-79</v>
      </c>
      <c r="BW17" s="178">
        <v>231</v>
      </c>
      <c r="BX17" s="178">
        <v>152</v>
      </c>
      <c r="BY17" s="153">
        <f t="shared" si="29"/>
        <v>-79</v>
      </c>
      <c r="BZ17" s="183">
        <v>3.075030750307503</v>
      </c>
      <c r="CA17" s="184">
        <v>2.535211267605634</v>
      </c>
      <c r="CB17" s="179">
        <f t="shared" si="30"/>
        <v>-0.5398194827018692</v>
      </c>
      <c r="CC17" s="183">
        <v>5.658056580565805</v>
      </c>
      <c r="CD17" s="184">
        <v>4.647887323943662</v>
      </c>
      <c r="CE17" s="179">
        <f t="shared" si="31"/>
        <v>-1.0101692566221434</v>
      </c>
      <c r="CF17" s="178"/>
      <c r="CG17" s="178"/>
      <c r="CH17" s="178"/>
      <c r="CI17" s="178"/>
      <c r="CJ17" s="178">
        <v>43</v>
      </c>
      <c r="CK17" s="178">
        <v>16</v>
      </c>
      <c r="CL17" s="179">
        <f t="shared" si="32"/>
        <v>37.2</v>
      </c>
      <c r="CM17" s="153">
        <f t="shared" si="48"/>
        <v>-27</v>
      </c>
      <c r="CN17" s="178">
        <v>70</v>
      </c>
      <c r="CO17" s="178">
        <v>28</v>
      </c>
      <c r="CP17" s="179">
        <f t="shared" si="33"/>
        <v>40</v>
      </c>
      <c r="CQ17" s="153">
        <f t="shared" si="34"/>
        <v>-42</v>
      </c>
      <c r="CR17" s="178">
        <v>69</v>
      </c>
      <c r="CS17" s="178">
        <v>28</v>
      </c>
      <c r="CT17" s="179">
        <f t="shared" si="35"/>
        <v>40.6</v>
      </c>
      <c r="CU17" s="153">
        <f t="shared" si="36"/>
        <v>-41</v>
      </c>
      <c r="CV17" s="178">
        <v>745</v>
      </c>
      <c r="CW17" s="178">
        <v>665</v>
      </c>
      <c r="CX17" s="188">
        <f t="shared" si="37"/>
        <v>89.26174496644296</v>
      </c>
      <c r="CY17" s="189">
        <f t="shared" si="38"/>
        <v>-80</v>
      </c>
      <c r="CZ17" s="178">
        <v>663</v>
      </c>
      <c r="DA17" s="178">
        <v>605</v>
      </c>
      <c r="DB17" s="179">
        <f t="shared" si="39"/>
        <v>91.25188536953243</v>
      </c>
      <c r="DC17" s="153">
        <f t="shared" si="40"/>
        <v>-58</v>
      </c>
      <c r="DD17" s="153">
        <v>32</v>
      </c>
      <c r="DE17" s="153">
        <v>3</v>
      </c>
      <c r="DF17" s="183">
        <f t="shared" si="49"/>
        <v>9.4</v>
      </c>
      <c r="DG17" s="178">
        <f t="shared" si="50"/>
        <v>-29</v>
      </c>
      <c r="DH17" s="190">
        <v>33</v>
      </c>
      <c r="DI17" s="185">
        <v>3200.63</v>
      </c>
      <c r="DJ17" s="185">
        <v>3733.33</v>
      </c>
      <c r="DK17" s="153">
        <f t="shared" si="51"/>
        <v>532.6999999999998</v>
      </c>
      <c r="DL17" s="178">
        <f t="shared" si="41"/>
        <v>23</v>
      </c>
      <c r="DM17" s="178">
        <f t="shared" si="41"/>
        <v>222</v>
      </c>
      <c r="DN17" s="153">
        <f t="shared" si="42"/>
        <v>199</v>
      </c>
      <c r="DO17" s="191">
        <v>42</v>
      </c>
      <c r="DP17" s="191">
        <v>47</v>
      </c>
      <c r="DQ17" s="192">
        <f t="shared" si="43"/>
        <v>755</v>
      </c>
      <c r="DR17" s="192">
        <f t="shared" si="44"/>
        <v>695</v>
      </c>
    </row>
    <row r="18" spans="1:122" s="193" customFormat="1" ht="19.5" customHeight="1">
      <c r="A18" s="177" t="s">
        <v>99</v>
      </c>
      <c r="B18" s="178">
        <v>584</v>
      </c>
      <c r="C18" s="178">
        <v>509</v>
      </c>
      <c r="D18" s="179">
        <f t="shared" si="0"/>
        <v>87.15753424657534</v>
      </c>
      <c r="E18" s="153">
        <f t="shared" si="1"/>
        <v>-75</v>
      </c>
      <c r="F18" s="178">
        <v>127</v>
      </c>
      <c r="G18" s="178">
        <v>87</v>
      </c>
      <c r="H18" s="179">
        <f t="shared" si="2"/>
        <v>68.50393700787401</v>
      </c>
      <c r="I18" s="153">
        <f t="shared" si="3"/>
        <v>-40</v>
      </c>
      <c r="J18" s="178">
        <v>23</v>
      </c>
      <c r="K18" s="178">
        <v>30</v>
      </c>
      <c r="L18" s="179">
        <f t="shared" si="4"/>
        <v>130.43478260869566</v>
      </c>
      <c r="M18" s="153">
        <f t="shared" si="5"/>
        <v>7</v>
      </c>
      <c r="N18" s="180">
        <v>3</v>
      </c>
      <c r="O18" s="346">
        <v>4</v>
      </c>
      <c r="P18" s="161">
        <f t="shared" si="6"/>
        <v>133.3</v>
      </c>
      <c r="Q18" s="153">
        <f t="shared" si="45"/>
        <v>1</v>
      </c>
      <c r="R18" s="181">
        <f t="shared" si="46"/>
        <v>13.043478260869565</v>
      </c>
      <c r="S18" s="181">
        <f t="shared" si="46"/>
        <v>13.333333333333334</v>
      </c>
      <c r="T18" s="169">
        <f t="shared" si="47"/>
        <v>0.2898550724637694</v>
      </c>
      <c r="U18" s="178">
        <v>20</v>
      </c>
      <c r="V18" s="178">
        <v>25</v>
      </c>
      <c r="W18" s="182">
        <f t="shared" si="7"/>
        <v>125</v>
      </c>
      <c r="X18" s="153">
        <f t="shared" si="8"/>
        <v>5</v>
      </c>
      <c r="Y18" s="178">
        <v>0</v>
      </c>
      <c r="Z18" s="345">
        <v>0</v>
      </c>
      <c r="AA18" s="179" t="e">
        <f t="shared" si="9"/>
        <v>#DIV/0!</v>
      </c>
      <c r="AB18" s="153">
        <f t="shared" si="10"/>
        <v>0</v>
      </c>
      <c r="AC18" s="178">
        <v>0</v>
      </c>
      <c r="AD18" s="347">
        <v>1</v>
      </c>
      <c r="AE18" s="179" t="e">
        <f t="shared" si="11"/>
        <v>#DIV/0!</v>
      </c>
      <c r="AF18" s="153">
        <f t="shared" si="12"/>
        <v>1</v>
      </c>
      <c r="AG18" s="183">
        <v>3.4246575342465753</v>
      </c>
      <c r="AH18" s="183">
        <v>5.1080550098231825</v>
      </c>
      <c r="AI18" s="179">
        <f t="shared" si="13"/>
        <v>1.6833974755766072</v>
      </c>
      <c r="AJ18" s="178">
        <v>19</v>
      </c>
      <c r="AK18" s="178">
        <v>12</v>
      </c>
      <c r="AL18" s="179">
        <f t="shared" si="14"/>
        <v>63.1578947368421</v>
      </c>
      <c r="AM18" s="153">
        <f t="shared" si="15"/>
        <v>-7</v>
      </c>
      <c r="AN18" s="183">
        <v>57.14285714285714</v>
      </c>
      <c r="AO18" s="184">
        <v>70</v>
      </c>
      <c r="AP18" s="179">
        <f t="shared" si="16"/>
        <v>12.857142857142861</v>
      </c>
      <c r="AQ18" s="178"/>
      <c r="AR18" s="178"/>
      <c r="AS18" s="178"/>
      <c r="AT18" s="178"/>
      <c r="AU18" s="178">
        <v>1</v>
      </c>
      <c r="AV18" s="178">
        <v>1</v>
      </c>
      <c r="AW18" s="179">
        <f t="shared" si="17"/>
        <v>100</v>
      </c>
      <c r="AX18" s="153">
        <f t="shared" si="18"/>
        <v>0</v>
      </c>
      <c r="AY18" s="183">
        <v>100</v>
      </c>
      <c r="AZ18" s="183" t="e">
        <v>#DIV/0!</v>
      </c>
      <c r="BA18" s="183" t="e">
        <f t="shared" si="19"/>
        <v>#DIV/0!</v>
      </c>
      <c r="BB18" s="178">
        <v>13</v>
      </c>
      <c r="BC18" s="150">
        <v>3</v>
      </c>
      <c r="BD18" s="179">
        <f t="shared" si="20"/>
        <v>23.076923076923077</v>
      </c>
      <c r="BE18" s="153">
        <f t="shared" si="21"/>
        <v>-10</v>
      </c>
      <c r="BF18" s="178">
        <v>13</v>
      </c>
      <c r="BG18" s="150">
        <v>3</v>
      </c>
      <c r="BH18" s="179">
        <f t="shared" si="22"/>
        <v>23.076923076923077</v>
      </c>
      <c r="BI18" s="153">
        <f t="shared" si="23"/>
        <v>-10</v>
      </c>
      <c r="BJ18" s="178">
        <v>458</v>
      </c>
      <c r="BK18" s="185">
        <v>427</v>
      </c>
      <c r="BL18" s="179">
        <f t="shared" si="24"/>
        <v>93.23144104803494</v>
      </c>
      <c r="BM18" s="153">
        <f t="shared" si="25"/>
        <v>-31</v>
      </c>
      <c r="BN18" s="150">
        <v>2322.3684210526317</v>
      </c>
      <c r="BO18" s="185">
        <v>2653.0555555555557</v>
      </c>
      <c r="BP18" s="153">
        <f t="shared" si="26"/>
        <v>330.687134502924</v>
      </c>
      <c r="BQ18" s="186">
        <v>23</v>
      </c>
      <c r="BR18" s="348">
        <v>20</v>
      </c>
      <c r="BS18" s="187">
        <f t="shared" si="27"/>
        <v>-3</v>
      </c>
      <c r="BT18" s="150">
        <v>129</v>
      </c>
      <c r="BU18" s="178">
        <v>116</v>
      </c>
      <c r="BV18" s="153">
        <f t="shared" si="28"/>
        <v>-13</v>
      </c>
      <c r="BW18" s="178">
        <v>118</v>
      </c>
      <c r="BX18" s="178">
        <v>113</v>
      </c>
      <c r="BY18" s="153">
        <f t="shared" si="29"/>
        <v>-5</v>
      </c>
      <c r="BZ18" s="183">
        <v>3.595890410958904</v>
      </c>
      <c r="CA18" s="184">
        <v>1.5717092337917484</v>
      </c>
      <c r="CB18" s="179">
        <f t="shared" si="30"/>
        <v>-2.0241811771671556</v>
      </c>
      <c r="CC18" s="183">
        <v>3.9383561643835616</v>
      </c>
      <c r="CD18" s="184">
        <v>2.9469548133595285</v>
      </c>
      <c r="CE18" s="179">
        <f t="shared" si="31"/>
        <v>-0.9914013510240332</v>
      </c>
      <c r="CF18" s="178"/>
      <c r="CG18" s="178"/>
      <c r="CH18" s="178"/>
      <c r="CI18" s="178"/>
      <c r="CJ18" s="178">
        <v>23</v>
      </c>
      <c r="CK18" s="178">
        <v>18</v>
      </c>
      <c r="CL18" s="179">
        <f t="shared" si="32"/>
        <v>78.3</v>
      </c>
      <c r="CM18" s="153">
        <f t="shared" si="48"/>
        <v>-5</v>
      </c>
      <c r="CN18" s="178">
        <v>29</v>
      </c>
      <c r="CO18" s="178">
        <v>32</v>
      </c>
      <c r="CP18" s="179">
        <f t="shared" si="33"/>
        <v>110.3</v>
      </c>
      <c r="CQ18" s="153">
        <f t="shared" si="34"/>
        <v>3</v>
      </c>
      <c r="CR18" s="178">
        <v>28</v>
      </c>
      <c r="CS18" s="178">
        <v>29</v>
      </c>
      <c r="CT18" s="179">
        <f t="shared" si="35"/>
        <v>103.6</v>
      </c>
      <c r="CU18" s="153">
        <f t="shared" si="36"/>
        <v>1</v>
      </c>
      <c r="CV18" s="178">
        <v>541</v>
      </c>
      <c r="CW18" s="178">
        <v>468</v>
      </c>
      <c r="CX18" s="188">
        <f t="shared" si="37"/>
        <v>86.50646950092421</v>
      </c>
      <c r="CY18" s="189">
        <f t="shared" si="38"/>
        <v>-73</v>
      </c>
      <c r="CZ18" s="178">
        <v>429</v>
      </c>
      <c r="DA18" s="178">
        <v>385</v>
      </c>
      <c r="DB18" s="179">
        <f t="shared" si="39"/>
        <v>89.74358974358975</v>
      </c>
      <c r="DC18" s="153">
        <f t="shared" si="40"/>
        <v>-44</v>
      </c>
      <c r="DD18" s="153">
        <v>6</v>
      </c>
      <c r="DE18" s="153">
        <v>3</v>
      </c>
      <c r="DF18" s="183">
        <f t="shared" si="49"/>
        <v>50</v>
      </c>
      <c r="DG18" s="178">
        <f t="shared" si="50"/>
        <v>-3</v>
      </c>
      <c r="DH18" s="190">
        <v>20</v>
      </c>
      <c r="DI18" s="185">
        <v>3350</v>
      </c>
      <c r="DJ18" s="185">
        <v>3982</v>
      </c>
      <c r="DK18" s="153">
        <f t="shared" si="51"/>
        <v>632</v>
      </c>
      <c r="DL18" s="178">
        <f t="shared" si="41"/>
        <v>90</v>
      </c>
      <c r="DM18" s="178">
        <f t="shared" si="41"/>
        <v>156</v>
      </c>
      <c r="DN18" s="153">
        <f t="shared" si="42"/>
        <v>66</v>
      </c>
      <c r="DO18" s="191">
        <v>34</v>
      </c>
      <c r="DP18" s="191">
        <v>45</v>
      </c>
      <c r="DQ18" s="192">
        <f t="shared" si="43"/>
        <v>492</v>
      </c>
      <c r="DR18" s="192">
        <f t="shared" si="44"/>
        <v>472</v>
      </c>
    </row>
    <row r="19" spans="1:122" s="193" customFormat="1" ht="19.5" customHeight="1">
      <c r="A19" s="177" t="s">
        <v>100</v>
      </c>
      <c r="B19" s="178">
        <v>825</v>
      </c>
      <c r="C19" s="178">
        <v>715</v>
      </c>
      <c r="D19" s="179">
        <f t="shared" si="0"/>
        <v>86.66666666666667</v>
      </c>
      <c r="E19" s="153">
        <f t="shared" si="1"/>
        <v>-110</v>
      </c>
      <c r="F19" s="178">
        <v>178</v>
      </c>
      <c r="G19" s="178">
        <v>154</v>
      </c>
      <c r="H19" s="179">
        <f t="shared" si="2"/>
        <v>86.51685393258427</v>
      </c>
      <c r="I19" s="153">
        <f t="shared" si="3"/>
        <v>-24</v>
      </c>
      <c r="J19" s="178">
        <v>36</v>
      </c>
      <c r="K19" s="178">
        <v>27</v>
      </c>
      <c r="L19" s="179">
        <f t="shared" si="4"/>
        <v>75</v>
      </c>
      <c r="M19" s="153">
        <f t="shared" si="5"/>
        <v>-9</v>
      </c>
      <c r="N19" s="180">
        <v>19</v>
      </c>
      <c r="O19" s="346">
        <v>15</v>
      </c>
      <c r="P19" s="161">
        <f t="shared" si="6"/>
        <v>78.9</v>
      </c>
      <c r="Q19" s="153">
        <f t="shared" si="45"/>
        <v>-4</v>
      </c>
      <c r="R19" s="181">
        <f t="shared" si="46"/>
        <v>52.77777777777778</v>
      </c>
      <c r="S19" s="181">
        <f t="shared" si="46"/>
        <v>55.55555555555556</v>
      </c>
      <c r="T19" s="169">
        <f t="shared" si="47"/>
        <v>2.7777777777777786</v>
      </c>
      <c r="U19" s="178">
        <v>12</v>
      </c>
      <c r="V19" s="178">
        <v>10</v>
      </c>
      <c r="W19" s="182">
        <f t="shared" si="7"/>
        <v>83.33333333333334</v>
      </c>
      <c r="X19" s="153">
        <f t="shared" si="8"/>
        <v>-2</v>
      </c>
      <c r="Y19" s="178">
        <v>0</v>
      </c>
      <c r="Z19" s="345">
        <v>0</v>
      </c>
      <c r="AA19" s="179" t="e">
        <f t="shared" si="9"/>
        <v>#DIV/0!</v>
      </c>
      <c r="AB19" s="153">
        <f t="shared" si="10"/>
        <v>0</v>
      </c>
      <c r="AC19" s="178">
        <v>0</v>
      </c>
      <c r="AD19" s="347">
        <v>0</v>
      </c>
      <c r="AE19" s="179" t="e">
        <f t="shared" si="11"/>
        <v>#DIV/0!</v>
      </c>
      <c r="AF19" s="153">
        <f t="shared" si="12"/>
        <v>0</v>
      </c>
      <c r="AG19" s="183">
        <v>2.0606060606060606</v>
      </c>
      <c r="AH19" s="183">
        <v>1.6783216783216783</v>
      </c>
      <c r="AI19" s="179">
        <f t="shared" si="13"/>
        <v>-0.3822843822843822</v>
      </c>
      <c r="AJ19" s="178">
        <v>16</v>
      </c>
      <c r="AK19" s="178">
        <v>5</v>
      </c>
      <c r="AL19" s="179">
        <f t="shared" si="14"/>
        <v>31.25</v>
      </c>
      <c r="AM19" s="153">
        <f t="shared" si="15"/>
        <v>-11</v>
      </c>
      <c r="AN19" s="183">
        <v>100</v>
      </c>
      <c r="AO19" s="184">
        <v>75</v>
      </c>
      <c r="AP19" s="179">
        <f t="shared" si="16"/>
        <v>-25</v>
      </c>
      <c r="AQ19" s="178"/>
      <c r="AR19" s="178"/>
      <c r="AS19" s="178"/>
      <c r="AT19" s="178"/>
      <c r="AU19" s="178">
        <v>0</v>
      </c>
      <c r="AV19" s="178">
        <v>0</v>
      </c>
      <c r="AW19" s="179" t="e">
        <f t="shared" si="17"/>
        <v>#DIV/0!</v>
      </c>
      <c r="AX19" s="153">
        <f t="shared" si="18"/>
        <v>0</v>
      </c>
      <c r="AY19" s="183" t="e">
        <v>#DIV/0!</v>
      </c>
      <c r="AZ19" s="183" t="e">
        <v>#DIV/0!</v>
      </c>
      <c r="BA19" s="183" t="e">
        <f t="shared" si="19"/>
        <v>#DIV/0!</v>
      </c>
      <c r="BB19" s="178">
        <v>7</v>
      </c>
      <c r="BC19" s="150">
        <v>1</v>
      </c>
      <c r="BD19" s="179">
        <f t="shared" si="20"/>
        <v>14.285714285714285</v>
      </c>
      <c r="BE19" s="153">
        <f t="shared" si="21"/>
        <v>-6</v>
      </c>
      <c r="BF19" s="178">
        <v>7</v>
      </c>
      <c r="BG19" s="150">
        <v>1</v>
      </c>
      <c r="BH19" s="179">
        <f t="shared" si="22"/>
        <v>14.285714285714285</v>
      </c>
      <c r="BI19" s="153">
        <f t="shared" si="23"/>
        <v>-6</v>
      </c>
      <c r="BJ19" s="178">
        <v>746</v>
      </c>
      <c r="BK19" s="185">
        <v>635</v>
      </c>
      <c r="BL19" s="179">
        <f t="shared" si="24"/>
        <v>85.12064343163539</v>
      </c>
      <c r="BM19" s="153">
        <f t="shared" si="25"/>
        <v>-111</v>
      </c>
      <c r="BN19" s="150">
        <v>2077.815699658703</v>
      </c>
      <c r="BO19" s="185">
        <v>2490.2877697841727</v>
      </c>
      <c r="BP19" s="153">
        <f t="shared" si="26"/>
        <v>412.4720701254696</v>
      </c>
      <c r="BQ19" s="186">
        <v>21</v>
      </c>
      <c r="BR19" s="348">
        <v>25</v>
      </c>
      <c r="BS19" s="187">
        <f t="shared" si="27"/>
        <v>4</v>
      </c>
      <c r="BT19" s="150">
        <v>179</v>
      </c>
      <c r="BU19" s="178">
        <v>131</v>
      </c>
      <c r="BV19" s="153">
        <f t="shared" si="28"/>
        <v>-48</v>
      </c>
      <c r="BW19" s="178">
        <v>171</v>
      </c>
      <c r="BX19" s="178">
        <v>121</v>
      </c>
      <c r="BY19" s="153">
        <f t="shared" si="29"/>
        <v>-50</v>
      </c>
      <c r="BZ19" s="183">
        <v>3.3939393939393945</v>
      </c>
      <c r="CA19" s="184">
        <v>3.9160839160839163</v>
      </c>
      <c r="CB19" s="179">
        <f t="shared" si="30"/>
        <v>0.5221445221445218</v>
      </c>
      <c r="CC19" s="183">
        <v>3.878787878787879</v>
      </c>
      <c r="CD19" s="184">
        <v>5.454545454545454</v>
      </c>
      <c r="CE19" s="179">
        <f t="shared" si="31"/>
        <v>1.5757575757575752</v>
      </c>
      <c r="CF19" s="178"/>
      <c r="CG19" s="178"/>
      <c r="CH19" s="178"/>
      <c r="CI19" s="178"/>
      <c r="CJ19" s="178">
        <v>27</v>
      </c>
      <c r="CK19" s="178">
        <v>18</v>
      </c>
      <c r="CL19" s="179">
        <f t="shared" si="32"/>
        <v>66.7</v>
      </c>
      <c r="CM19" s="153">
        <f t="shared" si="48"/>
        <v>-9</v>
      </c>
      <c r="CN19" s="178">
        <v>42</v>
      </c>
      <c r="CO19" s="178">
        <v>32</v>
      </c>
      <c r="CP19" s="179">
        <f t="shared" si="33"/>
        <v>76.2</v>
      </c>
      <c r="CQ19" s="153">
        <f t="shared" si="34"/>
        <v>-10</v>
      </c>
      <c r="CR19" s="178">
        <v>39</v>
      </c>
      <c r="CS19" s="178">
        <v>32</v>
      </c>
      <c r="CT19" s="179">
        <f t="shared" si="35"/>
        <v>82.1</v>
      </c>
      <c r="CU19" s="153">
        <f t="shared" si="36"/>
        <v>-7</v>
      </c>
      <c r="CV19" s="178">
        <v>776</v>
      </c>
      <c r="CW19" s="178">
        <v>664</v>
      </c>
      <c r="CX19" s="188">
        <f t="shared" si="37"/>
        <v>85.56701030927834</v>
      </c>
      <c r="CY19" s="189">
        <f t="shared" si="38"/>
        <v>-112</v>
      </c>
      <c r="CZ19" s="178">
        <v>702</v>
      </c>
      <c r="DA19" s="178">
        <v>604</v>
      </c>
      <c r="DB19" s="179">
        <f t="shared" si="39"/>
        <v>86.03988603988604</v>
      </c>
      <c r="DC19" s="153">
        <f t="shared" si="40"/>
        <v>-98</v>
      </c>
      <c r="DD19" s="153">
        <v>6</v>
      </c>
      <c r="DE19" s="153">
        <v>2</v>
      </c>
      <c r="DF19" s="183">
        <f t="shared" si="49"/>
        <v>33.3</v>
      </c>
      <c r="DG19" s="178">
        <f t="shared" si="50"/>
        <v>-4</v>
      </c>
      <c r="DH19" s="190">
        <v>12</v>
      </c>
      <c r="DI19" s="185">
        <v>2951.43</v>
      </c>
      <c r="DJ19" s="185">
        <v>3798.5</v>
      </c>
      <c r="DK19" s="153">
        <f t="shared" si="51"/>
        <v>847.0700000000002</v>
      </c>
      <c r="DL19" s="178">
        <f t="shared" si="41"/>
        <v>129</v>
      </c>
      <c r="DM19" s="178">
        <f t="shared" si="41"/>
        <v>332</v>
      </c>
      <c r="DN19" s="153">
        <f t="shared" si="42"/>
        <v>203</v>
      </c>
      <c r="DO19" s="191">
        <v>36</v>
      </c>
      <c r="DP19" s="191">
        <v>70</v>
      </c>
      <c r="DQ19" s="192">
        <f t="shared" si="43"/>
        <v>782</v>
      </c>
      <c r="DR19" s="192">
        <f t="shared" si="44"/>
        <v>705</v>
      </c>
    </row>
    <row r="20" spans="1:122" s="193" customFormat="1" ht="19.5" customHeight="1">
      <c r="A20" s="177" t="s">
        <v>101</v>
      </c>
      <c r="B20" s="178">
        <v>839</v>
      </c>
      <c r="C20" s="178">
        <v>807</v>
      </c>
      <c r="D20" s="179">
        <f t="shared" si="0"/>
        <v>96.18593563766389</v>
      </c>
      <c r="E20" s="153">
        <f t="shared" si="1"/>
        <v>-32</v>
      </c>
      <c r="F20" s="178">
        <v>125</v>
      </c>
      <c r="G20" s="178">
        <v>93</v>
      </c>
      <c r="H20" s="179">
        <f t="shared" si="2"/>
        <v>74.4</v>
      </c>
      <c r="I20" s="153">
        <f t="shared" si="3"/>
        <v>-32</v>
      </c>
      <c r="J20" s="178">
        <v>46</v>
      </c>
      <c r="K20" s="178">
        <v>33</v>
      </c>
      <c r="L20" s="179">
        <f t="shared" si="4"/>
        <v>71.73913043478261</v>
      </c>
      <c r="M20" s="153">
        <f t="shared" si="5"/>
        <v>-13</v>
      </c>
      <c r="N20" s="180">
        <v>30</v>
      </c>
      <c r="O20" s="346">
        <v>16</v>
      </c>
      <c r="P20" s="161">
        <f t="shared" si="6"/>
        <v>53.3</v>
      </c>
      <c r="Q20" s="153">
        <f t="shared" si="45"/>
        <v>-14</v>
      </c>
      <c r="R20" s="181">
        <f t="shared" si="46"/>
        <v>65.21739130434783</v>
      </c>
      <c r="S20" s="181">
        <f t="shared" si="46"/>
        <v>48.484848484848484</v>
      </c>
      <c r="T20" s="169">
        <f t="shared" si="47"/>
        <v>-16.732542819499344</v>
      </c>
      <c r="U20" s="178">
        <v>15</v>
      </c>
      <c r="V20" s="178">
        <v>15</v>
      </c>
      <c r="W20" s="182">
        <f t="shared" si="7"/>
        <v>100</v>
      </c>
      <c r="X20" s="153">
        <f t="shared" si="8"/>
        <v>0</v>
      </c>
      <c r="Y20" s="178">
        <v>0</v>
      </c>
      <c r="Z20" s="345">
        <v>0</v>
      </c>
      <c r="AA20" s="179" t="e">
        <f t="shared" si="9"/>
        <v>#DIV/0!</v>
      </c>
      <c r="AB20" s="153">
        <f t="shared" si="10"/>
        <v>0</v>
      </c>
      <c r="AC20" s="178">
        <v>0</v>
      </c>
      <c r="AD20" s="347">
        <v>0</v>
      </c>
      <c r="AE20" s="179" t="e">
        <f t="shared" si="11"/>
        <v>#DIV/0!</v>
      </c>
      <c r="AF20" s="153">
        <f t="shared" si="12"/>
        <v>0</v>
      </c>
      <c r="AG20" s="183">
        <v>1.907032181168057</v>
      </c>
      <c r="AH20" s="183">
        <v>2.1065675340768277</v>
      </c>
      <c r="AI20" s="179">
        <f t="shared" si="13"/>
        <v>0.19953535290877067</v>
      </c>
      <c r="AJ20" s="178">
        <v>14</v>
      </c>
      <c r="AK20" s="178">
        <v>2</v>
      </c>
      <c r="AL20" s="179">
        <f t="shared" si="14"/>
        <v>14.285714285714285</v>
      </c>
      <c r="AM20" s="153">
        <f t="shared" si="15"/>
        <v>-12</v>
      </c>
      <c r="AN20" s="183">
        <v>0</v>
      </c>
      <c r="AO20" s="184" t="e">
        <v>#DIV/0!</v>
      </c>
      <c r="AP20" s="179" t="e">
        <f t="shared" si="16"/>
        <v>#DIV/0!</v>
      </c>
      <c r="AQ20" s="178"/>
      <c r="AR20" s="178"/>
      <c r="AS20" s="178"/>
      <c r="AT20" s="178"/>
      <c r="AU20" s="178">
        <v>0</v>
      </c>
      <c r="AV20" s="178">
        <v>0</v>
      </c>
      <c r="AW20" s="179" t="e">
        <f t="shared" si="17"/>
        <v>#DIV/0!</v>
      </c>
      <c r="AX20" s="153">
        <f t="shared" si="18"/>
        <v>0</v>
      </c>
      <c r="AY20" s="183" t="e">
        <v>#DIV/0!</v>
      </c>
      <c r="AZ20" s="183" t="e">
        <v>#DIV/0!</v>
      </c>
      <c r="BA20" s="183" t="e">
        <f t="shared" si="19"/>
        <v>#DIV/0!</v>
      </c>
      <c r="BB20" s="178">
        <v>12</v>
      </c>
      <c r="BC20" s="150">
        <v>7</v>
      </c>
      <c r="BD20" s="179">
        <f t="shared" si="20"/>
        <v>58.333333333333336</v>
      </c>
      <c r="BE20" s="153">
        <f t="shared" si="21"/>
        <v>-5</v>
      </c>
      <c r="BF20" s="178">
        <v>12</v>
      </c>
      <c r="BG20" s="150">
        <v>7</v>
      </c>
      <c r="BH20" s="179">
        <f t="shared" si="22"/>
        <v>58.333333333333336</v>
      </c>
      <c r="BI20" s="153">
        <f t="shared" si="23"/>
        <v>-5</v>
      </c>
      <c r="BJ20" s="178">
        <v>736</v>
      </c>
      <c r="BK20" s="185">
        <v>726</v>
      </c>
      <c r="BL20" s="179">
        <f t="shared" si="24"/>
        <v>98.6413043478261</v>
      </c>
      <c r="BM20" s="153">
        <f t="shared" si="25"/>
        <v>-10</v>
      </c>
      <c r="BN20" s="150">
        <v>2007.4336283185842</v>
      </c>
      <c r="BO20" s="185">
        <v>2418.9144736842104</v>
      </c>
      <c r="BP20" s="153">
        <f t="shared" si="26"/>
        <v>411.48084536562624</v>
      </c>
      <c r="BQ20" s="186">
        <v>23</v>
      </c>
      <c r="BR20" s="348">
        <v>24</v>
      </c>
      <c r="BS20" s="187">
        <f t="shared" si="27"/>
        <v>1</v>
      </c>
      <c r="BT20" s="150">
        <v>68</v>
      </c>
      <c r="BU20" s="178">
        <v>171</v>
      </c>
      <c r="BV20" s="153">
        <f t="shared" si="28"/>
        <v>103</v>
      </c>
      <c r="BW20" s="178">
        <v>68</v>
      </c>
      <c r="BX20" s="178">
        <v>171</v>
      </c>
      <c r="BY20" s="153">
        <f t="shared" si="29"/>
        <v>103</v>
      </c>
      <c r="BZ20" s="183">
        <v>2.3837902264600714</v>
      </c>
      <c r="CA20" s="184">
        <v>3.3457249070631967</v>
      </c>
      <c r="CB20" s="179">
        <f t="shared" si="30"/>
        <v>0.9619346806031253</v>
      </c>
      <c r="CC20" s="183">
        <v>4.410011918951132</v>
      </c>
      <c r="CD20" s="184">
        <v>6.195786864931847</v>
      </c>
      <c r="CE20" s="179">
        <f t="shared" si="31"/>
        <v>1.785774945980715</v>
      </c>
      <c r="CF20" s="178"/>
      <c r="CG20" s="178"/>
      <c r="CH20" s="178"/>
      <c r="CI20" s="178"/>
      <c r="CJ20" s="178">
        <v>24</v>
      </c>
      <c r="CK20" s="178">
        <v>24</v>
      </c>
      <c r="CL20" s="179">
        <f t="shared" si="32"/>
        <v>100</v>
      </c>
      <c r="CM20" s="153">
        <f t="shared" si="48"/>
        <v>0</v>
      </c>
      <c r="CN20" s="178">
        <v>59</v>
      </c>
      <c r="CO20" s="178">
        <v>51</v>
      </c>
      <c r="CP20" s="179">
        <f t="shared" si="33"/>
        <v>86.4</v>
      </c>
      <c r="CQ20" s="153">
        <f t="shared" si="34"/>
        <v>-8</v>
      </c>
      <c r="CR20" s="178">
        <v>58</v>
      </c>
      <c r="CS20" s="178">
        <v>51</v>
      </c>
      <c r="CT20" s="179">
        <f t="shared" si="35"/>
        <v>87.9</v>
      </c>
      <c r="CU20" s="153">
        <f t="shared" si="36"/>
        <v>-7</v>
      </c>
      <c r="CV20" s="178">
        <v>786</v>
      </c>
      <c r="CW20" s="178">
        <v>740</v>
      </c>
      <c r="CX20" s="188">
        <f t="shared" si="37"/>
        <v>94.14758269720102</v>
      </c>
      <c r="CY20" s="189">
        <f t="shared" si="38"/>
        <v>-46</v>
      </c>
      <c r="CZ20" s="178">
        <v>692</v>
      </c>
      <c r="DA20" s="178">
        <v>664</v>
      </c>
      <c r="DB20" s="179">
        <f t="shared" si="39"/>
        <v>95.95375722543352</v>
      </c>
      <c r="DC20" s="153">
        <f t="shared" si="40"/>
        <v>-28</v>
      </c>
      <c r="DD20" s="153">
        <v>15</v>
      </c>
      <c r="DE20" s="153">
        <v>16</v>
      </c>
      <c r="DF20" s="183">
        <f t="shared" si="49"/>
        <v>106.7</v>
      </c>
      <c r="DG20" s="178">
        <f t="shared" si="50"/>
        <v>1</v>
      </c>
      <c r="DH20" s="190">
        <v>31</v>
      </c>
      <c r="DI20" s="185">
        <v>3386.67</v>
      </c>
      <c r="DJ20" s="185">
        <v>4123.06</v>
      </c>
      <c r="DK20" s="153">
        <f t="shared" si="51"/>
        <v>736.3900000000003</v>
      </c>
      <c r="DL20" s="178">
        <f t="shared" si="41"/>
        <v>52</v>
      </c>
      <c r="DM20" s="178">
        <f t="shared" si="41"/>
        <v>46</v>
      </c>
      <c r="DN20" s="153">
        <f t="shared" si="42"/>
        <v>-6</v>
      </c>
      <c r="DO20" s="191">
        <v>41</v>
      </c>
      <c r="DP20" s="191">
        <v>39</v>
      </c>
      <c r="DQ20" s="192">
        <f t="shared" si="43"/>
        <v>777</v>
      </c>
      <c r="DR20" s="192">
        <f t="shared" si="44"/>
        <v>765</v>
      </c>
    </row>
    <row r="21" spans="1:122" s="193" customFormat="1" ht="19.5" customHeight="1">
      <c r="A21" s="177" t="s">
        <v>102</v>
      </c>
      <c r="B21" s="178">
        <v>1670</v>
      </c>
      <c r="C21" s="178">
        <v>1419</v>
      </c>
      <c r="D21" s="179">
        <f t="shared" si="0"/>
        <v>84.97005988023952</v>
      </c>
      <c r="E21" s="153">
        <f t="shared" si="1"/>
        <v>-251</v>
      </c>
      <c r="F21" s="178">
        <v>337</v>
      </c>
      <c r="G21" s="178">
        <v>239</v>
      </c>
      <c r="H21" s="179">
        <f t="shared" si="2"/>
        <v>70.91988130563797</v>
      </c>
      <c r="I21" s="153">
        <f t="shared" si="3"/>
        <v>-98</v>
      </c>
      <c r="J21" s="178">
        <v>107</v>
      </c>
      <c r="K21" s="178">
        <v>106</v>
      </c>
      <c r="L21" s="179">
        <f t="shared" si="4"/>
        <v>99.06542056074767</v>
      </c>
      <c r="M21" s="153">
        <f t="shared" si="5"/>
        <v>-1</v>
      </c>
      <c r="N21" s="180">
        <v>20</v>
      </c>
      <c r="O21" s="346">
        <v>16</v>
      </c>
      <c r="P21" s="161">
        <f t="shared" si="6"/>
        <v>80</v>
      </c>
      <c r="Q21" s="153">
        <f t="shared" si="45"/>
        <v>-4</v>
      </c>
      <c r="R21" s="181">
        <f t="shared" si="46"/>
        <v>18.69158878504673</v>
      </c>
      <c r="S21" s="181">
        <f t="shared" si="46"/>
        <v>15.09433962264151</v>
      </c>
      <c r="T21" s="169">
        <f t="shared" si="47"/>
        <v>-3.5972491624052196</v>
      </c>
      <c r="U21" s="178">
        <v>85</v>
      </c>
      <c r="V21" s="178">
        <v>86</v>
      </c>
      <c r="W21" s="182">
        <f t="shared" si="7"/>
        <v>101.17647058823529</v>
      </c>
      <c r="X21" s="153">
        <f t="shared" si="8"/>
        <v>1</v>
      </c>
      <c r="Y21" s="178">
        <v>0</v>
      </c>
      <c r="Z21" s="345">
        <v>0</v>
      </c>
      <c r="AA21" s="179" t="e">
        <f t="shared" si="9"/>
        <v>#DIV/0!</v>
      </c>
      <c r="AB21" s="153">
        <f t="shared" si="10"/>
        <v>0</v>
      </c>
      <c r="AC21" s="178">
        <v>1</v>
      </c>
      <c r="AD21" s="347">
        <v>0</v>
      </c>
      <c r="AE21" s="179">
        <f t="shared" si="11"/>
        <v>0</v>
      </c>
      <c r="AF21" s="153">
        <f t="shared" si="12"/>
        <v>-1</v>
      </c>
      <c r="AG21" s="183">
        <v>5.209580838323354</v>
      </c>
      <c r="AH21" s="183">
        <v>6.342494714587738</v>
      </c>
      <c r="AI21" s="179">
        <f t="shared" si="13"/>
        <v>1.132913876264384</v>
      </c>
      <c r="AJ21" s="178">
        <v>93</v>
      </c>
      <c r="AK21" s="178">
        <v>58</v>
      </c>
      <c r="AL21" s="179">
        <f t="shared" si="14"/>
        <v>62.365591397849464</v>
      </c>
      <c r="AM21" s="153">
        <f t="shared" si="15"/>
        <v>-35</v>
      </c>
      <c r="AN21" s="183">
        <v>100</v>
      </c>
      <c r="AO21" s="184">
        <v>100</v>
      </c>
      <c r="AP21" s="179">
        <f t="shared" si="16"/>
        <v>0</v>
      </c>
      <c r="AQ21" s="178"/>
      <c r="AR21" s="178"/>
      <c r="AS21" s="178"/>
      <c r="AT21" s="178"/>
      <c r="AU21" s="178">
        <v>0</v>
      </c>
      <c r="AV21" s="178">
        <v>1</v>
      </c>
      <c r="AW21" s="179" t="e">
        <f t="shared" si="17"/>
        <v>#DIV/0!</v>
      </c>
      <c r="AX21" s="153">
        <f t="shared" si="18"/>
        <v>1</v>
      </c>
      <c r="AY21" s="183" t="e">
        <v>#DIV/0!</v>
      </c>
      <c r="AZ21" s="183" t="e">
        <v>#DIV/0!</v>
      </c>
      <c r="BA21" s="183" t="e">
        <f t="shared" si="19"/>
        <v>#DIV/0!</v>
      </c>
      <c r="BB21" s="178">
        <v>5</v>
      </c>
      <c r="BC21" s="150">
        <v>5</v>
      </c>
      <c r="BD21" s="179">
        <f t="shared" si="20"/>
        <v>100</v>
      </c>
      <c r="BE21" s="153">
        <f t="shared" si="21"/>
        <v>0</v>
      </c>
      <c r="BF21" s="178">
        <v>5</v>
      </c>
      <c r="BG21" s="150">
        <v>5</v>
      </c>
      <c r="BH21" s="179">
        <f t="shared" si="22"/>
        <v>100</v>
      </c>
      <c r="BI21" s="153">
        <f t="shared" si="23"/>
        <v>0</v>
      </c>
      <c r="BJ21" s="178">
        <v>1461</v>
      </c>
      <c r="BK21" s="185">
        <v>1248</v>
      </c>
      <c r="BL21" s="179">
        <f t="shared" si="24"/>
        <v>85.42094455852155</v>
      </c>
      <c r="BM21" s="153">
        <f t="shared" si="25"/>
        <v>-213</v>
      </c>
      <c r="BN21" s="150">
        <v>1488.7179487179487</v>
      </c>
      <c r="BO21" s="185">
        <v>1500</v>
      </c>
      <c r="BP21" s="153">
        <f t="shared" si="26"/>
        <v>11.28205128205127</v>
      </c>
      <c r="BQ21" s="186">
        <v>26</v>
      </c>
      <c r="BR21" s="348">
        <v>26</v>
      </c>
      <c r="BS21" s="187">
        <f t="shared" si="27"/>
        <v>0</v>
      </c>
      <c r="BT21" s="150">
        <v>146</v>
      </c>
      <c r="BU21" s="178">
        <v>154</v>
      </c>
      <c r="BV21" s="153">
        <f t="shared" si="28"/>
        <v>8</v>
      </c>
      <c r="BW21" s="178">
        <v>121</v>
      </c>
      <c r="BX21" s="178">
        <v>153</v>
      </c>
      <c r="BY21" s="153">
        <f t="shared" si="29"/>
        <v>32</v>
      </c>
      <c r="BZ21" s="183">
        <v>0.11976047904191617</v>
      </c>
      <c r="CA21" s="184">
        <v>0</v>
      </c>
      <c r="CB21" s="179">
        <f t="shared" si="30"/>
        <v>-0.11976047904191617</v>
      </c>
      <c r="CC21" s="183">
        <v>6.946107784431138</v>
      </c>
      <c r="CD21" s="184">
        <v>9.090909090909092</v>
      </c>
      <c r="CE21" s="179">
        <f t="shared" si="31"/>
        <v>2.1448013064779534</v>
      </c>
      <c r="CF21" s="178"/>
      <c r="CG21" s="178"/>
      <c r="CH21" s="178"/>
      <c r="CI21" s="178"/>
      <c r="CJ21" s="178">
        <v>65</v>
      </c>
      <c r="CK21" s="178">
        <v>57</v>
      </c>
      <c r="CL21" s="179">
        <f t="shared" si="32"/>
        <v>87.7</v>
      </c>
      <c r="CM21" s="153">
        <f t="shared" si="48"/>
        <v>-8</v>
      </c>
      <c r="CN21" s="178">
        <v>108</v>
      </c>
      <c r="CO21" s="178">
        <v>110</v>
      </c>
      <c r="CP21" s="179">
        <f t="shared" si="33"/>
        <v>101.9</v>
      </c>
      <c r="CQ21" s="153">
        <f t="shared" si="34"/>
        <v>2</v>
      </c>
      <c r="CR21" s="178">
        <v>108</v>
      </c>
      <c r="CS21" s="178">
        <v>109</v>
      </c>
      <c r="CT21" s="179">
        <f t="shared" si="35"/>
        <v>100.9</v>
      </c>
      <c r="CU21" s="153">
        <f t="shared" si="36"/>
        <v>1</v>
      </c>
      <c r="CV21" s="178">
        <v>1467</v>
      </c>
      <c r="CW21" s="178">
        <v>1200</v>
      </c>
      <c r="CX21" s="188">
        <f t="shared" si="37"/>
        <v>81.79959100204499</v>
      </c>
      <c r="CY21" s="189">
        <f t="shared" si="38"/>
        <v>-267</v>
      </c>
      <c r="CZ21" s="178">
        <v>1284</v>
      </c>
      <c r="DA21" s="178">
        <v>1060</v>
      </c>
      <c r="DB21" s="179">
        <f t="shared" si="39"/>
        <v>82.55451713395638</v>
      </c>
      <c r="DC21" s="153">
        <f t="shared" si="40"/>
        <v>-224</v>
      </c>
      <c r="DD21" s="153">
        <v>1</v>
      </c>
      <c r="DE21" s="153">
        <v>8</v>
      </c>
      <c r="DF21" s="183">
        <f t="shared" si="49"/>
        <v>800</v>
      </c>
      <c r="DG21" s="178">
        <f t="shared" si="50"/>
        <v>7</v>
      </c>
      <c r="DH21" s="190">
        <v>1</v>
      </c>
      <c r="DI21" s="185">
        <v>3210</v>
      </c>
      <c r="DJ21" s="185">
        <v>3955.38</v>
      </c>
      <c r="DK21" s="153">
        <f t="shared" si="51"/>
        <v>745.3800000000001</v>
      </c>
      <c r="DL21" s="178">
        <f t="shared" si="41"/>
        <v>1467</v>
      </c>
      <c r="DM21" s="178">
        <f t="shared" si="41"/>
        <v>150</v>
      </c>
      <c r="DN21" s="153">
        <f t="shared" si="42"/>
        <v>-1317</v>
      </c>
      <c r="DO21" s="191">
        <v>120</v>
      </c>
      <c r="DP21" s="191">
        <v>137</v>
      </c>
      <c r="DQ21" s="192">
        <f t="shared" si="43"/>
        <v>1581</v>
      </c>
      <c r="DR21" s="192">
        <f t="shared" si="44"/>
        <v>1385</v>
      </c>
    </row>
    <row r="22" spans="1:122" s="193" customFormat="1" ht="19.5" customHeight="1">
      <c r="A22" s="177" t="s">
        <v>103</v>
      </c>
      <c r="B22" s="178">
        <v>953</v>
      </c>
      <c r="C22" s="178">
        <v>895</v>
      </c>
      <c r="D22" s="179">
        <f t="shared" si="0"/>
        <v>93.91395592864637</v>
      </c>
      <c r="E22" s="153">
        <f t="shared" si="1"/>
        <v>-58</v>
      </c>
      <c r="F22" s="178">
        <v>193</v>
      </c>
      <c r="G22" s="178">
        <v>177</v>
      </c>
      <c r="H22" s="179">
        <f t="shared" si="2"/>
        <v>91.70984455958549</v>
      </c>
      <c r="I22" s="153">
        <f t="shared" si="3"/>
        <v>-16</v>
      </c>
      <c r="J22" s="178">
        <v>66</v>
      </c>
      <c r="K22" s="178">
        <v>103</v>
      </c>
      <c r="L22" s="179">
        <f t="shared" si="4"/>
        <v>156.06060606060606</v>
      </c>
      <c r="M22" s="153">
        <f t="shared" si="5"/>
        <v>37</v>
      </c>
      <c r="N22" s="180">
        <v>28</v>
      </c>
      <c r="O22" s="346">
        <v>70</v>
      </c>
      <c r="P22" s="161">
        <f t="shared" si="6"/>
        <v>250</v>
      </c>
      <c r="Q22" s="153">
        <f t="shared" si="45"/>
        <v>42</v>
      </c>
      <c r="R22" s="181">
        <f t="shared" si="46"/>
        <v>42.42424242424242</v>
      </c>
      <c r="S22" s="181">
        <f t="shared" si="46"/>
        <v>67.96116504854369</v>
      </c>
      <c r="T22" s="169">
        <f t="shared" si="47"/>
        <v>25.53692262430127</v>
      </c>
      <c r="U22" s="178">
        <v>33</v>
      </c>
      <c r="V22" s="178">
        <v>33</v>
      </c>
      <c r="W22" s="182">
        <f t="shared" si="7"/>
        <v>100</v>
      </c>
      <c r="X22" s="153">
        <f t="shared" si="8"/>
        <v>0</v>
      </c>
      <c r="Y22" s="178">
        <v>0</v>
      </c>
      <c r="Z22" s="345">
        <v>0</v>
      </c>
      <c r="AA22" s="179" t="e">
        <f t="shared" si="9"/>
        <v>#DIV/0!</v>
      </c>
      <c r="AB22" s="153">
        <f t="shared" si="10"/>
        <v>0</v>
      </c>
      <c r="AC22" s="178">
        <v>0</v>
      </c>
      <c r="AD22" s="347">
        <v>2</v>
      </c>
      <c r="AE22" s="179" t="e">
        <f t="shared" si="11"/>
        <v>#DIV/0!</v>
      </c>
      <c r="AF22" s="153">
        <f t="shared" si="12"/>
        <v>2</v>
      </c>
      <c r="AG22" s="183">
        <v>3.987408184679958</v>
      </c>
      <c r="AH22" s="183">
        <v>3.687150837988827</v>
      </c>
      <c r="AI22" s="179">
        <f t="shared" si="13"/>
        <v>-0.3002573466911307</v>
      </c>
      <c r="AJ22" s="178">
        <v>30</v>
      </c>
      <c r="AK22" s="178">
        <v>31</v>
      </c>
      <c r="AL22" s="179">
        <f t="shared" si="14"/>
        <v>103.33333333333334</v>
      </c>
      <c r="AM22" s="153">
        <f t="shared" si="15"/>
        <v>1</v>
      </c>
      <c r="AN22" s="183">
        <v>100</v>
      </c>
      <c r="AO22" s="184">
        <v>95.23809523809523</v>
      </c>
      <c r="AP22" s="179">
        <f t="shared" si="16"/>
        <v>-4.761904761904773</v>
      </c>
      <c r="AQ22" s="178"/>
      <c r="AR22" s="178"/>
      <c r="AS22" s="178"/>
      <c r="AT22" s="178"/>
      <c r="AU22" s="178">
        <v>0</v>
      </c>
      <c r="AV22" s="178">
        <v>0</v>
      </c>
      <c r="AW22" s="179" t="e">
        <f t="shared" si="17"/>
        <v>#DIV/0!</v>
      </c>
      <c r="AX22" s="153">
        <f t="shared" si="18"/>
        <v>0</v>
      </c>
      <c r="AY22" s="183" t="e">
        <v>#DIV/0!</v>
      </c>
      <c r="AZ22" s="183" t="e">
        <v>#DIV/0!</v>
      </c>
      <c r="BA22" s="183" t="e">
        <f t="shared" si="19"/>
        <v>#DIV/0!</v>
      </c>
      <c r="BB22" s="178">
        <v>26</v>
      </c>
      <c r="BC22" s="150">
        <v>36</v>
      </c>
      <c r="BD22" s="179">
        <f t="shared" si="20"/>
        <v>138.46153846153845</v>
      </c>
      <c r="BE22" s="153">
        <f t="shared" si="21"/>
        <v>10</v>
      </c>
      <c r="BF22" s="178">
        <v>26</v>
      </c>
      <c r="BG22" s="150">
        <v>36</v>
      </c>
      <c r="BH22" s="179">
        <f t="shared" si="22"/>
        <v>138.46153846153845</v>
      </c>
      <c r="BI22" s="153">
        <f t="shared" si="23"/>
        <v>10</v>
      </c>
      <c r="BJ22" s="178">
        <v>873</v>
      </c>
      <c r="BK22" s="185">
        <v>809</v>
      </c>
      <c r="BL22" s="179">
        <f t="shared" si="24"/>
        <v>92.66895761741122</v>
      </c>
      <c r="BM22" s="153">
        <f t="shared" si="25"/>
        <v>-64</v>
      </c>
      <c r="BN22" s="150">
        <v>2353.3175355450235</v>
      </c>
      <c r="BO22" s="185">
        <v>2901.2903225806454</v>
      </c>
      <c r="BP22" s="153">
        <f t="shared" si="26"/>
        <v>547.9727870356219</v>
      </c>
      <c r="BQ22" s="186">
        <v>23</v>
      </c>
      <c r="BR22" s="348">
        <v>34</v>
      </c>
      <c r="BS22" s="187">
        <f t="shared" si="27"/>
        <v>11</v>
      </c>
      <c r="BT22" s="150">
        <v>145</v>
      </c>
      <c r="BU22" s="178">
        <v>151</v>
      </c>
      <c r="BV22" s="153">
        <f t="shared" si="28"/>
        <v>6</v>
      </c>
      <c r="BW22" s="178">
        <v>119</v>
      </c>
      <c r="BX22" s="178">
        <v>111</v>
      </c>
      <c r="BY22" s="153">
        <f t="shared" si="29"/>
        <v>-8</v>
      </c>
      <c r="BZ22" s="183">
        <v>2.728226652675761</v>
      </c>
      <c r="CA22" s="184">
        <v>1.452513966480447</v>
      </c>
      <c r="CB22" s="179">
        <f t="shared" si="30"/>
        <v>-1.2757126861953139</v>
      </c>
      <c r="CC22" s="183">
        <v>2.308499475341028</v>
      </c>
      <c r="CD22" s="184">
        <v>3.2402234636871508</v>
      </c>
      <c r="CE22" s="179">
        <f t="shared" si="31"/>
        <v>0.9317239883461226</v>
      </c>
      <c r="CF22" s="178"/>
      <c r="CG22" s="178"/>
      <c r="CH22" s="178"/>
      <c r="CI22" s="178"/>
      <c r="CJ22" s="178">
        <v>44</v>
      </c>
      <c r="CK22" s="178">
        <v>47</v>
      </c>
      <c r="CL22" s="179">
        <f t="shared" si="32"/>
        <v>106.8</v>
      </c>
      <c r="CM22" s="153">
        <f t="shared" si="48"/>
        <v>3</v>
      </c>
      <c r="CN22" s="178">
        <v>66</v>
      </c>
      <c r="CO22" s="178">
        <v>108</v>
      </c>
      <c r="CP22" s="179">
        <f t="shared" si="33"/>
        <v>163.6</v>
      </c>
      <c r="CQ22" s="153">
        <f t="shared" si="34"/>
        <v>42</v>
      </c>
      <c r="CR22" s="178">
        <v>65</v>
      </c>
      <c r="CS22" s="178">
        <v>108</v>
      </c>
      <c r="CT22" s="179">
        <f t="shared" si="35"/>
        <v>166.2</v>
      </c>
      <c r="CU22" s="153">
        <f t="shared" si="36"/>
        <v>43</v>
      </c>
      <c r="CV22" s="178">
        <v>893</v>
      </c>
      <c r="CW22" s="178">
        <v>833</v>
      </c>
      <c r="CX22" s="188">
        <f t="shared" si="37"/>
        <v>93.28107502799551</v>
      </c>
      <c r="CY22" s="189">
        <f t="shared" si="38"/>
        <v>-60</v>
      </c>
      <c r="CZ22" s="178">
        <v>811</v>
      </c>
      <c r="DA22" s="178">
        <v>757</v>
      </c>
      <c r="DB22" s="179">
        <f t="shared" si="39"/>
        <v>93.34155363748458</v>
      </c>
      <c r="DC22" s="153">
        <f t="shared" si="40"/>
        <v>-54</v>
      </c>
      <c r="DD22" s="153">
        <v>5</v>
      </c>
      <c r="DE22" s="153">
        <v>6</v>
      </c>
      <c r="DF22" s="183">
        <f t="shared" si="49"/>
        <v>120</v>
      </c>
      <c r="DG22" s="178">
        <f t="shared" si="50"/>
        <v>1</v>
      </c>
      <c r="DH22" s="190">
        <v>26</v>
      </c>
      <c r="DI22" s="185">
        <v>3750</v>
      </c>
      <c r="DJ22" s="185">
        <v>3921.67</v>
      </c>
      <c r="DK22" s="153">
        <f t="shared" si="51"/>
        <v>171.67000000000007</v>
      </c>
      <c r="DL22" s="178">
        <f t="shared" si="41"/>
        <v>179</v>
      </c>
      <c r="DM22" s="178">
        <f t="shared" si="41"/>
        <v>139</v>
      </c>
      <c r="DN22" s="153">
        <f t="shared" si="42"/>
        <v>-40</v>
      </c>
      <c r="DO22" s="191">
        <v>49</v>
      </c>
      <c r="DP22" s="191">
        <v>73</v>
      </c>
      <c r="DQ22" s="192">
        <f t="shared" si="43"/>
        <v>922</v>
      </c>
      <c r="DR22" s="192">
        <f t="shared" si="44"/>
        <v>882</v>
      </c>
    </row>
    <row r="23" spans="1:122" s="193" customFormat="1" ht="19.5" customHeight="1">
      <c r="A23" s="177" t="s">
        <v>104</v>
      </c>
      <c r="B23" s="178">
        <v>1170</v>
      </c>
      <c r="C23" s="178">
        <v>1002</v>
      </c>
      <c r="D23" s="179">
        <f t="shared" si="0"/>
        <v>85.64102564102564</v>
      </c>
      <c r="E23" s="153">
        <f t="shared" si="1"/>
        <v>-168</v>
      </c>
      <c r="F23" s="178">
        <v>176</v>
      </c>
      <c r="G23" s="178">
        <v>161</v>
      </c>
      <c r="H23" s="179">
        <f t="shared" si="2"/>
        <v>91.47727272727273</v>
      </c>
      <c r="I23" s="153">
        <f t="shared" si="3"/>
        <v>-15</v>
      </c>
      <c r="J23" s="178">
        <v>29</v>
      </c>
      <c r="K23" s="178">
        <v>43</v>
      </c>
      <c r="L23" s="179">
        <f t="shared" si="4"/>
        <v>148.27586206896552</v>
      </c>
      <c r="M23" s="153">
        <f t="shared" si="5"/>
        <v>14</v>
      </c>
      <c r="N23" s="180">
        <v>13</v>
      </c>
      <c r="O23" s="346">
        <v>28</v>
      </c>
      <c r="P23" s="161">
        <f t="shared" si="6"/>
        <v>215.4</v>
      </c>
      <c r="Q23" s="153">
        <f t="shared" si="45"/>
        <v>15</v>
      </c>
      <c r="R23" s="181">
        <f t="shared" si="46"/>
        <v>44.827586206896555</v>
      </c>
      <c r="S23" s="181">
        <f t="shared" si="46"/>
        <v>65.11627906976744</v>
      </c>
      <c r="T23" s="169">
        <f t="shared" si="47"/>
        <v>20.28869286287089</v>
      </c>
      <c r="U23" s="178">
        <v>16</v>
      </c>
      <c r="V23" s="178">
        <v>14</v>
      </c>
      <c r="W23" s="182">
        <f t="shared" si="7"/>
        <v>87.5</v>
      </c>
      <c r="X23" s="153">
        <f t="shared" si="8"/>
        <v>-2</v>
      </c>
      <c r="Y23" s="178">
        <v>0</v>
      </c>
      <c r="Z23" s="345">
        <v>0</v>
      </c>
      <c r="AA23" s="179" t="e">
        <f t="shared" si="9"/>
        <v>#DIV/0!</v>
      </c>
      <c r="AB23" s="153">
        <f t="shared" si="10"/>
        <v>0</v>
      </c>
      <c r="AC23" s="178">
        <v>0</v>
      </c>
      <c r="AD23" s="347">
        <v>0</v>
      </c>
      <c r="AE23" s="179" t="e">
        <f t="shared" si="11"/>
        <v>#DIV/0!</v>
      </c>
      <c r="AF23" s="153">
        <f t="shared" si="12"/>
        <v>0</v>
      </c>
      <c r="AG23" s="183">
        <v>1.3675213675213675</v>
      </c>
      <c r="AH23" s="183">
        <v>1.4970059880239521</v>
      </c>
      <c r="AI23" s="179">
        <f t="shared" si="13"/>
        <v>0.12948462050258458</v>
      </c>
      <c r="AJ23" s="178">
        <v>25</v>
      </c>
      <c r="AK23" s="178">
        <v>12</v>
      </c>
      <c r="AL23" s="179">
        <f t="shared" si="14"/>
        <v>48</v>
      </c>
      <c r="AM23" s="153">
        <f t="shared" si="15"/>
        <v>-13</v>
      </c>
      <c r="AN23" s="183">
        <v>86.66666666666667</v>
      </c>
      <c r="AO23" s="184">
        <v>100</v>
      </c>
      <c r="AP23" s="179">
        <f t="shared" si="16"/>
        <v>13.333333333333329</v>
      </c>
      <c r="AQ23" s="178"/>
      <c r="AR23" s="178"/>
      <c r="AS23" s="178"/>
      <c r="AT23" s="178"/>
      <c r="AU23" s="178">
        <v>6</v>
      </c>
      <c r="AV23" s="178">
        <v>0</v>
      </c>
      <c r="AW23" s="179">
        <f t="shared" si="17"/>
        <v>0</v>
      </c>
      <c r="AX23" s="153">
        <f t="shared" si="18"/>
        <v>-6</v>
      </c>
      <c r="AY23" s="183">
        <v>100</v>
      </c>
      <c r="AZ23" s="183" t="e">
        <v>#DIV/0!</v>
      </c>
      <c r="BA23" s="183" t="e">
        <f t="shared" si="19"/>
        <v>#DIV/0!</v>
      </c>
      <c r="BB23" s="178">
        <v>24</v>
      </c>
      <c r="BC23" s="150">
        <v>14</v>
      </c>
      <c r="BD23" s="179">
        <f t="shared" si="20"/>
        <v>58.333333333333336</v>
      </c>
      <c r="BE23" s="153">
        <f t="shared" si="21"/>
        <v>-10</v>
      </c>
      <c r="BF23" s="178">
        <v>24</v>
      </c>
      <c r="BG23" s="150">
        <v>14</v>
      </c>
      <c r="BH23" s="179">
        <f t="shared" si="22"/>
        <v>58.333333333333336</v>
      </c>
      <c r="BI23" s="153">
        <f t="shared" si="23"/>
        <v>-10</v>
      </c>
      <c r="BJ23" s="178">
        <v>975</v>
      </c>
      <c r="BK23" s="185">
        <v>843</v>
      </c>
      <c r="BL23" s="179">
        <f t="shared" si="24"/>
        <v>86.46153846153845</v>
      </c>
      <c r="BM23" s="153">
        <f t="shared" si="25"/>
        <v>-132</v>
      </c>
      <c r="BN23" s="150">
        <v>1871.958762886598</v>
      </c>
      <c r="BO23" s="185">
        <v>2854.843517138599</v>
      </c>
      <c r="BP23" s="153">
        <f t="shared" si="26"/>
        <v>982.8847542520011</v>
      </c>
      <c r="BQ23" s="186">
        <v>26</v>
      </c>
      <c r="BR23" s="348">
        <v>26</v>
      </c>
      <c r="BS23" s="187">
        <f t="shared" si="27"/>
        <v>0</v>
      </c>
      <c r="BT23" s="150">
        <v>291</v>
      </c>
      <c r="BU23" s="178">
        <v>255</v>
      </c>
      <c r="BV23" s="153">
        <f t="shared" si="28"/>
        <v>-36</v>
      </c>
      <c r="BW23" s="178">
        <v>262</v>
      </c>
      <c r="BX23" s="178">
        <v>241</v>
      </c>
      <c r="BY23" s="153">
        <f t="shared" si="29"/>
        <v>-21</v>
      </c>
      <c r="BZ23" s="183">
        <v>7.350427350427351</v>
      </c>
      <c r="CA23" s="184">
        <v>6.087824351297405</v>
      </c>
      <c r="CB23" s="179">
        <f t="shared" si="30"/>
        <v>-1.2626029991299461</v>
      </c>
      <c r="CC23" s="183">
        <v>4.957264957264957</v>
      </c>
      <c r="CD23" s="184">
        <v>4.291417165668663</v>
      </c>
      <c r="CE23" s="179">
        <f t="shared" si="31"/>
        <v>-0.6658477915962946</v>
      </c>
      <c r="CF23" s="178"/>
      <c r="CG23" s="178"/>
      <c r="CH23" s="178"/>
      <c r="CI23" s="178"/>
      <c r="CJ23" s="178">
        <v>30</v>
      </c>
      <c r="CK23" s="178">
        <v>28</v>
      </c>
      <c r="CL23" s="179">
        <f t="shared" si="32"/>
        <v>93.3</v>
      </c>
      <c r="CM23" s="153">
        <f t="shared" si="48"/>
        <v>-2</v>
      </c>
      <c r="CN23" s="178">
        <v>53</v>
      </c>
      <c r="CO23" s="178">
        <v>44</v>
      </c>
      <c r="CP23" s="179">
        <f t="shared" si="33"/>
        <v>83</v>
      </c>
      <c r="CQ23" s="153">
        <f t="shared" si="34"/>
        <v>-9</v>
      </c>
      <c r="CR23" s="178">
        <v>32</v>
      </c>
      <c r="CS23" s="178">
        <v>38</v>
      </c>
      <c r="CT23" s="179">
        <f t="shared" si="35"/>
        <v>118.8</v>
      </c>
      <c r="CU23" s="153">
        <f t="shared" si="36"/>
        <v>6</v>
      </c>
      <c r="CV23" s="178">
        <v>1096</v>
      </c>
      <c r="CW23" s="178">
        <v>944</v>
      </c>
      <c r="CX23" s="188">
        <f t="shared" si="37"/>
        <v>86.13138686131386</v>
      </c>
      <c r="CY23" s="189">
        <f t="shared" si="38"/>
        <v>-152</v>
      </c>
      <c r="CZ23" s="178">
        <v>904</v>
      </c>
      <c r="DA23" s="178">
        <v>788</v>
      </c>
      <c r="DB23" s="179">
        <f t="shared" si="39"/>
        <v>87.16814159292035</v>
      </c>
      <c r="DC23" s="153">
        <f t="shared" si="40"/>
        <v>-116</v>
      </c>
      <c r="DD23" s="153">
        <v>12</v>
      </c>
      <c r="DE23" s="153">
        <v>2</v>
      </c>
      <c r="DF23" s="183">
        <f t="shared" si="49"/>
        <v>16.7</v>
      </c>
      <c r="DG23" s="178">
        <f t="shared" si="50"/>
        <v>-10</v>
      </c>
      <c r="DH23" s="190">
        <v>39</v>
      </c>
      <c r="DI23" s="185">
        <v>3601.67</v>
      </c>
      <c r="DJ23" s="185">
        <v>4361.5</v>
      </c>
      <c r="DK23" s="153">
        <f t="shared" si="51"/>
        <v>759.8299999999999</v>
      </c>
      <c r="DL23" s="178">
        <f t="shared" si="41"/>
        <v>91</v>
      </c>
      <c r="DM23" s="178">
        <f t="shared" si="41"/>
        <v>472</v>
      </c>
      <c r="DN23" s="153">
        <f t="shared" si="42"/>
        <v>381</v>
      </c>
      <c r="DO23" s="191">
        <v>51</v>
      </c>
      <c r="DP23" s="191">
        <v>76</v>
      </c>
      <c r="DQ23" s="192">
        <f t="shared" si="43"/>
        <v>1026</v>
      </c>
      <c r="DR23" s="192">
        <f t="shared" si="44"/>
        <v>919</v>
      </c>
    </row>
    <row r="24" spans="1:122" s="193" customFormat="1" ht="19.5" customHeight="1">
      <c r="A24" s="177" t="s">
        <v>105</v>
      </c>
      <c r="B24" s="178">
        <v>1284</v>
      </c>
      <c r="C24" s="178">
        <v>1121</v>
      </c>
      <c r="D24" s="179">
        <f t="shared" si="0"/>
        <v>87.30529595015575</v>
      </c>
      <c r="E24" s="153">
        <f t="shared" si="1"/>
        <v>-163</v>
      </c>
      <c r="F24" s="178">
        <v>200</v>
      </c>
      <c r="G24" s="178">
        <v>228</v>
      </c>
      <c r="H24" s="179">
        <f t="shared" si="2"/>
        <v>113.99999999999999</v>
      </c>
      <c r="I24" s="153">
        <f t="shared" si="3"/>
        <v>28</v>
      </c>
      <c r="J24" s="178">
        <v>49</v>
      </c>
      <c r="K24" s="178">
        <v>39</v>
      </c>
      <c r="L24" s="179">
        <f t="shared" si="4"/>
        <v>79.59183673469387</v>
      </c>
      <c r="M24" s="153">
        <f t="shared" si="5"/>
        <v>-10</v>
      </c>
      <c r="N24" s="180">
        <v>17</v>
      </c>
      <c r="O24" s="346">
        <v>15</v>
      </c>
      <c r="P24" s="161">
        <f t="shared" si="6"/>
        <v>88.2</v>
      </c>
      <c r="Q24" s="153">
        <f t="shared" si="45"/>
        <v>-2</v>
      </c>
      <c r="R24" s="181">
        <f t="shared" si="46"/>
        <v>34.69387755102041</v>
      </c>
      <c r="S24" s="181">
        <f t="shared" si="46"/>
        <v>38.46153846153847</v>
      </c>
      <c r="T24" s="169">
        <f t="shared" si="47"/>
        <v>3.7676609105180603</v>
      </c>
      <c r="U24" s="178">
        <v>30</v>
      </c>
      <c r="V24" s="178">
        <v>22</v>
      </c>
      <c r="W24" s="182">
        <f t="shared" si="7"/>
        <v>73.33333333333333</v>
      </c>
      <c r="X24" s="153">
        <f t="shared" si="8"/>
        <v>-8</v>
      </c>
      <c r="Y24" s="178">
        <v>0</v>
      </c>
      <c r="Z24" s="345">
        <v>0</v>
      </c>
      <c r="AA24" s="179" t="e">
        <f t="shared" si="9"/>
        <v>#DIV/0!</v>
      </c>
      <c r="AB24" s="153">
        <f t="shared" si="10"/>
        <v>0</v>
      </c>
      <c r="AC24" s="178">
        <v>0</v>
      </c>
      <c r="AD24" s="347">
        <v>1</v>
      </c>
      <c r="AE24" s="179" t="e">
        <f t="shared" si="11"/>
        <v>#DIV/0!</v>
      </c>
      <c r="AF24" s="153">
        <f t="shared" si="12"/>
        <v>1</v>
      </c>
      <c r="AG24" s="183">
        <v>2.4922118380062304</v>
      </c>
      <c r="AH24" s="183">
        <v>2.140945584299732</v>
      </c>
      <c r="AI24" s="179">
        <f t="shared" si="13"/>
        <v>-0.35126625370649833</v>
      </c>
      <c r="AJ24" s="178">
        <v>21</v>
      </c>
      <c r="AK24" s="178">
        <v>5</v>
      </c>
      <c r="AL24" s="179">
        <f t="shared" si="14"/>
        <v>23.809523809523807</v>
      </c>
      <c r="AM24" s="153">
        <f t="shared" si="15"/>
        <v>-16</v>
      </c>
      <c r="AN24" s="183">
        <v>100</v>
      </c>
      <c r="AO24" s="184">
        <v>80</v>
      </c>
      <c r="AP24" s="179">
        <f t="shared" si="16"/>
        <v>-20</v>
      </c>
      <c r="AQ24" s="178"/>
      <c r="AR24" s="178"/>
      <c r="AS24" s="178"/>
      <c r="AT24" s="178"/>
      <c r="AU24" s="178">
        <v>0</v>
      </c>
      <c r="AV24" s="178">
        <v>0</v>
      </c>
      <c r="AW24" s="179" t="e">
        <f t="shared" si="17"/>
        <v>#DIV/0!</v>
      </c>
      <c r="AX24" s="153">
        <f t="shared" si="18"/>
        <v>0</v>
      </c>
      <c r="AY24" s="183" t="e">
        <v>#DIV/0!</v>
      </c>
      <c r="AZ24" s="183" t="e">
        <v>#DIV/0!</v>
      </c>
      <c r="BA24" s="183" t="e">
        <f t="shared" si="19"/>
        <v>#DIV/0!</v>
      </c>
      <c r="BB24" s="178">
        <v>3</v>
      </c>
      <c r="BC24" s="150">
        <v>12</v>
      </c>
      <c r="BD24" s="179">
        <f t="shared" si="20"/>
        <v>400</v>
      </c>
      <c r="BE24" s="153">
        <f t="shared" si="21"/>
        <v>9</v>
      </c>
      <c r="BF24" s="178">
        <v>3</v>
      </c>
      <c r="BG24" s="150">
        <v>12</v>
      </c>
      <c r="BH24" s="179">
        <f t="shared" si="22"/>
        <v>400</v>
      </c>
      <c r="BI24" s="153">
        <f t="shared" si="23"/>
        <v>9</v>
      </c>
      <c r="BJ24" s="178">
        <v>956</v>
      </c>
      <c r="BK24" s="185">
        <v>819</v>
      </c>
      <c r="BL24" s="179">
        <f t="shared" si="24"/>
        <v>85.6694560669456</v>
      </c>
      <c r="BM24" s="153">
        <f t="shared" si="25"/>
        <v>-137</v>
      </c>
      <c r="BN24" s="150">
        <v>1920.1190476190477</v>
      </c>
      <c r="BO24" s="185">
        <v>2204.5528455284552</v>
      </c>
      <c r="BP24" s="153">
        <f t="shared" si="26"/>
        <v>284.43379790940753</v>
      </c>
      <c r="BQ24" s="186">
        <v>25</v>
      </c>
      <c r="BR24" s="348">
        <v>25</v>
      </c>
      <c r="BS24" s="187">
        <f t="shared" si="27"/>
        <v>0</v>
      </c>
      <c r="BT24" s="150">
        <v>144</v>
      </c>
      <c r="BU24" s="178">
        <v>82</v>
      </c>
      <c r="BV24" s="153">
        <f t="shared" si="28"/>
        <v>-62</v>
      </c>
      <c r="BW24" s="178">
        <v>121</v>
      </c>
      <c r="BX24" s="178">
        <v>75</v>
      </c>
      <c r="BY24" s="153">
        <f t="shared" si="29"/>
        <v>-46</v>
      </c>
      <c r="BZ24" s="183">
        <v>1.7133956386292832</v>
      </c>
      <c r="CA24" s="184">
        <v>2.767857142857143</v>
      </c>
      <c r="CB24" s="179">
        <f t="shared" si="30"/>
        <v>1.0544615042278596</v>
      </c>
      <c r="CC24" s="183">
        <v>5.607476635514018</v>
      </c>
      <c r="CD24" s="184">
        <v>6.868867082961641</v>
      </c>
      <c r="CE24" s="179">
        <f t="shared" si="31"/>
        <v>1.2613904474476225</v>
      </c>
      <c r="CF24" s="178"/>
      <c r="CG24" s="178"/>
      <c r="CH24" s="178"/>
      <c r="CI24" s="178"/>
      <c r="CJ24" s="178">
        <v>32</v>
      </c>
      <c r="CK24" s="178">
        <v>32</v>
      </c>
      <c r="CL24" s="179">
        <f t="shared" si="32"/>
        <v>100</v>
      </c>
      <c r="CM24" s="153">
        <f t="shared" si="48"/>
        <v>0</v>
      </c>
      <c r="CN24" s="178">
        <v>53</v>
      </c>
      <c r="CO24" s="178">
        <v>45</v>
      </c>
      <c r="CP24" s="179">
        <f t="shared" si="33"/>
        <v>84.9</v>
      </c>
      <c r="CQ24" s="153">
        <f t="shared" si="34"/>
        <v>-8</v>
      </c>
      <c r="CR24" s="178">
        <v>53</v>
      </c>
      <c r="CS24" s="178">
        <v>45</v>
      </c>
      <c r="CT24" s="179">
        <f t="shared" si="35"/>
        <v>84.9</v>
      </c>
      <c r="CU24" s="153">
        <f t="shared" si="36"/>
        <v>-8</v>
      </c>
      <c r="CV24" s="178">
        <v>1180</v>
      </c>
      <c r="CW24" s="178">
        <v>1019</v>
      </c>
      <c r="CX24" s="188">
        <f t="shared" si="37"/>
        <v>86.35593220338983</v>
      </c>
      <c r="CY24" s="189">
        <f t="shared" si="38"/>
        <v>-161</v>
      </c>
      <c r="CZ24" s="178">
        <v>885</v>
      </c>
      <c r="DA24" s="178">
        <v>757</v>
      </c>
      <c r="DB24" s="179">
        <f t="shared" si="39"/>
        <v>85.53672316384181</v>
      </c>
      <c r="DC24" s="153">
        <f t="shared" si="40"/>
        <v>-128</v>
      </c>
      <c r="DD24" s="153">
        <v>8</v>
      </c>
      <c r="DE24" s="153">
        <v>4</v>
      </c>
      <c r="DF24" s="183">
        <f t="shared" si="49"/>
        <v>50</v>
      </c>
      <c r="DG24" s="178">
        <f t="shared" si="50"/>
        <v>-4</v>
      </c>
      <c r="DH24" s="190">
        <v>5</v>
      </c>
      <c r="DI24" s="185">
        <v>3200</v>
      </c>
      <c r="DJ24" s="185">
        <v>4042.25</v>
      </c>
      <c r="DK24" s="153">
        <f t="shared" si="51"/>
        <v>842.25</v>
      </c>
      <c r="DL24" s="178">
        <f t="shared" si="41"/>
        <v>148</v>
      </c>
      <c r="DM24" s="178">
        <f t="shared" si="41"/>
        <v>255</v>
      </c>
      <c r="DN24" s="153">
        <f t="shared" si="42"/>
        <v>107</v>
      </c>
      <c r="DO24" s="191">
        <v>56</v>
      </c>
      <c r="DP24" s="191">
        <v>99</v>
      </c>
      <c r="DQ24" s="192">
        <f t="shared" si="43"/>
        <v>1012</v>
      </c>
      <c r="DR24" s="192">
        <f t="shared" si="44"/>
        <v>918</v>
      </c>
    </row>
    <row r="25" spans="1:122" s="193" customFormat="1" ht="19.5" customHeight="1">
      <c r="A25" s="177" t="s">
        <v>106</v>
      </c>
      <c r="B25" s="178">
        <v>1022</v>
      </c>
      <c r="C25" s="178">
        <v>909</v>
      </c>
      <c r="D25" s="179">
        <f t="shared" si="0"/>
        <v>88.94324853228963</v>
      </c>
      <c r="E25" s="153">
        <f t="shared" si="1"/>
        <v>-113</v>
      </c>
      <c r="F25" s="178">
        <v>160</v>
      </c>
      <c r="G25" s="178">
        <v>133</v>
      </c>
      <c r="H25" s="179">
        <f t="shared" si="2"/>
        <v>83.125</v>
      </c>
      <c r="I25" s="153">
        <f t="shared" si="3"/>
        <v>-27</v>
      </c>
      <c r="J25" s="178">
        <v>59</v>
      </c>
      <c r="K25" s="178">
        <v>60</v>
      </c>
      <c r="L25" s="179">
        <f t="shared" si="4"/>
        <v>101.69491525423729</v>
      </c>
      <c r="M25" s="153">
        <f t="shared" si="5"/>
        <v>1</v>
      </c>
      <c r="N25" s="180">
        <v>34</v>
      </c>
      <c r="O25" s="346">
        <v>32</v>
      </c>
      <c r="P25" s="161">
        <f t="shared" si="6"/>
        <v>94.1</v>
      </c>
      <c r="Q25" s="153">
        <f t="shared" si="45"/>
        <v>-2</v>
      </c>
      <c r="R25" s="181">
        <f t="shared" si="46"/>
        <v>57.6271186440678</v>
      </c>
      <c r="S25" s="181">
        <f t="shared" si="46"/>
        <v>53.333333333333336</v>
      </c>
      <c r="T25" s="169">
        <f t="shared" si="47"/>
        <v>-4.293785310734464</v>
      </c>
      <c r="U25" s="178">
        <v>24</v>
      </c>
      <c r="V25" s="178">
        <v>25</v>
      </c>
      <c r="W25" s="182">
        <f t="shared" si="7"/>
        <v>104.16666666666667</v>
      </c>
      <c r="X25" s="153">
        <f t="shared" si="8"/>
        <v>1</v>
      </c>
      <c r="Y25" s="178">
        <v>0</v>
      </c>
      <c r="Z25" s="345">
        <v>0</v>
      </c>
      <c r="AA25" s="179" t="e">
        <f t="shared" si="9"/>
        <v>#DIV/0!</v>
      </c>
      <c r="AB25" s="153">
        <f t="shared" si="10"/>
        <v>0</v>
      </c>
      <c r="AC25" s="178">
        <v>0</v>
      </c>
      <c r="AD25" s="347">
        <v>0</v>
      </c>
      <c r="AE25" s="179" t="e">
        <f t="shared" si="11"/>
        <v>#DIV/0!</v>
      </c>
      <c r="AF25" s="153">
        <f t="shared" si="12"/>
        <v>0</v>
      </c>
      <c r="AG25" s="183">
        <v>2.446183953033268</v>
      </c>
      <c r="AH25" s="183">
        <v>3.08030803080308</v>
      </c>
      <c r="AI25" s="179">
        <f t="shared" si="13"/>
        <v>0.6341240777698123</v>
      </c>
      <c r="AJ25" s="178">
        <v>25</v>
      </c>
      <c r="AK25" s="178">
        <v>13</v>
      </c>
      <c r="AL25" s="179">
        <f t="shared" si="14"/>
        <v>52</v>
      </c>
      <c r="AM25" s="153">
        <f t="shared" si="15"/>
        <v>-12</v>
      </c>
      <c r="AN25" s="183">
        <v>66.66666666666666</v>
      </c>
      <c r="AO25" s="184">
        <v>100</v>
      </c>
      <c r="AP25" s="179">
        <f t="shared" si="16"/>
        <v>33.33333333333334</v>
      </c>
      <c r="AQ25" s="178"/>
      <c r="AR25" s="178"/>
      <c r="AS25" s="178"/>
      <c r="AT25" s="178"/>
      <c r="AU25" s="178">
        <v>2</v>
      </c>
      <c r="AV25" s="178">
        <v>0</v>
      </c>
      <c r="AW25" s="179">
        <f t="shared" si="17"/>
        <v>0</v>
      </c>
      <c r="AX25" s="153">
        <f t="shared" si="18"/>
        <v>-2</v>
      </c>
      <c r="AY25" s="183" t="e">
        <v>#DIV/0!</v>
      </c>
      <c r="AZ25" s="183" t="e">
        <v>#DIV/0!</v>
      </c>
      <c r="BA25" s="183" t="e">
        <f t="shared" si="19"/>
        <v>#DIV/0!</v>
      </c>
      <c r="BB25" s="178">
        <v>28</v>
      </c>
      <c r="BC25" s="150">
        <v>15</v>
      </c>
      <c r="BD25" s="179">
        <f t="shared" si="20"/>
        <v>53.57142857142857</v>
      </c>
      <c r="BE25" s="153">
        <f t="shared" si="21"/>
        <v>-13</v>
      </c>
      <c r="BF25" s="178">
        <v>28</v>
      </c>
      <c r="BG25" s="150">
        <v>15</v>
      </c>
      <c r="BH25" s="179">
        <f t="shared" si="22"/>
        <v>53.57142857142857</v>
      </c>
      <c r="BI25" s="153">
        <f t="shared" si="23"/>
        <v>-13</v>
      </c>
      <c r="BJ25" s="178">
        <v>882</v>
      </c>
      <c r="BK25" s="185">
        <v>796</v>
      </c>
      <c r="BL25" s="179">
        <f t="shared" si="24"/>
        <v>90.24943310657596</v>
      </c>
      <c r="BM25" s="153">
        <f t="shared" si="25"/>
        <v>-86</v>
      </c>
      <c r="BN25" s="150">
        <v>1993.1944444444443</v>
      </c>
      <c r="BO25" s="185">
        <v>2649.771689497717</v>
      </c>
      <c r="BP25" s="153">
        <f t="shared" si="26"/>
        <v>656.5772450532727</v>
      </c>
      <c r="BQ25" s="186">
        <v>26</v>
      </c>
      <c r="BR25" s="348">
        <v>26</v>
      </c>
      <c r="BS25" s="187">
        <f t="shared" si="27"/>
        <v>0</v>
      </c>
      <c r="BT25" s="150">
        <v>78</v>
      </c>
      <c r="BU25" s="178">
        <v>87</v>
      </c>
      <c r="BV25" s="153">
        <f t="shared" si="28"/>
        <v>9</v>
      </c>
      <c r="BW25" s="178">
        <v>74</v>
      </c>
      <c r="BX25" s="178">
        <v>83</v>
      </c>
      <c r="BY25" s="153">
        <f t="shared" si="29"/>
        <v>9</v>
      </c>
      <c r="BZ25" s="183">
        <v>1.9569471624266144</v>
      </c>
      <c r="CA25" s="184">
        <v>2.0902090209020905</v>
      </c>
      <c r="CB25" s="179">
        <f t="shared" si="30"/>
        <v>0.1332618584754761</v>
      </c>
      <c r="CC25" s="183">
        <v>4.892367906066536</v>
      </c>
      <c r="CD25" s="184">
        <v>6.380638063806381</v>
      </c>
      <c r="CE25" s="179">
        <f t="shared" si="31"/>
        <v>1.4882701577398452</v>
      </c>
      <c r="CF25" s="178"/>
      <c r="CG25" s="178"/>
      <c r="CH25" s="178"/>
      <c r="CI25" s="178"/>
      <c r="CJ25" s="178">
        <v>47</v>
      </c>
      <c r="CK25" s="178">
        <v>48</v>
      </c>
      <c r="CL25" s="179">
        <f t="shared" si="32"/>
        <v>102.1</v>
      </c>
      <c r="CM25" s="153">
        <f t="shared" si="48"/>
        <v>1</v>
      </c>
      <c r="CN25" s="178">
        <v>60</v>
      </c>
      <c r="CO25" s="178">
        <v>70</v>
      </c>
      <c r="CP25" s="179">
        <f t="shared" si="33"/>
        <v>116.7</v>
      </c>
      <c r="CQ25" s="153">
        <f t="shared" si="34"/>
        <v>10</v>
      </c>
      <c r="CR25" s="178">
        <v>56</v>
      </c>
      <c r="CS25" s="178">
        <v>64</v>
      </c>
      <c r="CT25" s="179">
        <f t="shared" si="35"/>
        <v>114.3</v>
      </c>
      <c r="CU25" s="153">
        <f t="shared" si="36"/>
        <v>8</v>
      </c>
      <c r="CV25" s="178">
        <v>947</v>
      </c>
      <c r="CW25" s="178">
        <v>823</v>
      </c>
      <c r="CX25" s="188">
        <f t="shared" si="37"/>
        <v>86.90601900739176</v>
      </c>
      <c r="CY25" s="189">
        <f t="shared" si="38"/>
        <v>-124</v>
      </c>
      <c r="CZ25" s="178">
        <v>819</v>
      </c>
      <c r="DA25" s="178">
        <v>718</v>
      </c>
      <c r="DB25" s="179">
        <f t="shared" si="39"/>
        <v>87.66788766788767</v>
      </c>
      <c r="DC25" s="153">
        <f t="shared" si="40"/>
        <v>-101</v>
      </c>
      <c r="DD25" s="153">
        <v>3</v>
      </c>
      <c r="DE25" s="153">
        <v>3</v>
      </c>
      <c r="DF25" s="183">
        <f t="shared" si="49"/>
        <v>100</v>
      </c>
      <c r="DG25" s="178">
        <f t="shared" si="50"/>
        <v>0</v>
      </c>
      <c r="DH25" s="190">
        <v>57</v>
      </c>
      <c r="DI25" s="185">
        <v>3900</v>
      </c>
      <c r="DJ25" s="185">
        <v>4833.33</v>
      </c>
      <c r="DK25" s="153">
        <f t="shared" si="51"/>
        <v>933.3299999999999</v>
      </c>
      <c r="DL25" s="178">
        <f t="shared" si="41"/>
        <v>316</v>
      </c>
      <c r="DM25" s="178">
        <f t="shared" si="41"/>
        <v>274</v>
      </c>
      <c r="DN25" s="153">
        <f t="shared" si="42"/>
        <v>-42</v>
      </c>
      <c r="DO25" s="191">
        <v>59</v>
      </c>
      <c r="DP25" s="191">
        <v>58</v>
      </c>
      <c r="DQ25" s="192">
        <f t="shared" si="43"/>
        <v>941</v>
      </c>
      <c r="DR25" s="192">
        <f t="shared" si="44"/>
        <v>854</v>
      </c>
    </row>
    <row r="26" spans="1:122" s="193" customFormat="1" ht="19.5" customHeight="1">
      <c r="A26" s="177" t="s">
        <v>107</v>
      </c>
      <c r="B26" s="178">
        <v>1078</v>
      </c>
      <c r="C26" s="178">
        <v>864</v>
      </c>
      <c r="D26" s="179">
        <f t="shared" si="0"/>
        <v>80.14842300556586</v>
      </c>
      <c r="E26" s="153">
        <f t="shared" si="1"/>
        <v>-214</v>
      </c>
      <c r="F26" s="178">
        <v>226</v>
      </c>
      <c r="G26" s="178">
        <v>169</v>
      </c>
      <c r="H26" s="179">
        <f t="shared" si="2"/>
        <v>74.77876106194691</v>
      </c>
      <c r="I26" s="153">
        <f t="shared" si="3"/>
        <v>-57</v>
      </c>
      <c r="J26" s="178">
        <v>66</v>
      </c>
      <c r="K26" s="178">
        <v>79</v>
      </c>
      <c r="L26" s="179">
        <f t="shared" si="4"/>
        <v>119.6969696969697</v>
      </c>
      <c r="M26" s="153">
        <f t="shared" si="5"/>
        <v>13</v>
      </c>
      <c r="N26" s="180">
        <v>30</v>
      </c>
      <c r="O26" s="346">
        <v>50</v>
      </c>
      <c r="P26" s="161">
        <f t="shared" si="6"/>
        <v>166.7</v>
      </c>
      <c r="Q26" s="153">
        <f t="shared" si="45"/>
        <v>20</v>
      </c>
      <c r="R26" s="181">
        <f t="shared" si="46"/>
        <v>45.45454545454545</v>
      </c>
      <c r="S26" s="181">
        <f t="shared" si="46"/>
        <v>63.29113924050633</v>
      </c>
      <c r="T26" s="169">
        <f t="shared" si="47"/>
        <v>17.83659378596088</v>
      </c>
      <c r="U26" s="178">
        <v>36</v>
      </c>
      <c r="V26" s="178">
        <v>27</v>
      </c>
      <c r="W26" s="182">
        <f t="shared" si="7"/>
        <v>75</v>
      </c>
      <c r="X26" s="153">
        <f t="shared" si="8"/>
        <v>-9</v>
      </c>
      <c r="Y26" s="178">
        <v>0</v>
      </c>
      <c r="Z26" s="345">
        <v>0</v>
      </c>
      <c r="AA26" s="179" t="e">
        <f t="shared" si="9"/>
        <v>#DIV/0!</v>
      </c>
      <c r="AB26" s="153">
        <f t="shared" si="10"/>
        <v>0</v>
      </c>
      <c r="AC26" s="178">
        <v>2</v>
      </c>
      <c r="AD26" s="347">
        <v>1</v>
      </c>
      <c r="AE26" s="179">
        <f t="shared" si="11"/>
        <v>50</v>
      </c>
      <c r="AF26" s="153">
        <f t="shared" si="12"/>
        <v>-1</v>
      </c>
      <c r="AG26" s="183">
        <v>3.339517625231911</v>
      </c>
      <c r="AH26" s="183">
        <v>3.356481481481482</v>
      </c>
      <c r="AI26" s="179">
        <f t="shared" si="13"/>
        <v>0.016963856249570863</v>
      </c>
      <c r="AJ26" s="178">
        <v>24</v>
      </c>
      <c r="AK26" s="178">
        <v>11</v>
      </c>
      <c r="AL26" s="179">
        <f t="shared" si="14"/>
        <v>45.83333333333333</v>
      </c>
      <c r="AM26" s="153">
        <f t="shared" si="15"/>
        <v>-13</v>
      </c>
      <c r="AN26" s="183">
        <v>100</v>
      </c>
      <c r="AO26" s="184" t="e">
        <v>#DIV/0!</v>
      </c>
      <c r="AP26" s="179" t="e">
        <f t="shared" si="16"/>
        <v>#DIV/0!</v>
      </c>
      <c r="AQ26" s="178"/>
      <c r="AR26" s="178"/>
      <c r="AS26" s="178"/>
      <c r="AT26" s="178"/>
      <c r="AU26" s="178">
        <v>0</v>
      </c>
      <c r="AV26" s="178">
        <v>0</v>
      </c>
      <c r="AW26" s="179" t="e">
        <f t="shared" si="17"/>
        <v>#DIV/0!</v>
      </c>
      <c r="AX26" s="153">
        <f t="shared" si="18"/>
        <v>0</v>
      </c>
      <c r="AY26" s="183" t="e">
        <v>#DIV/0!</v>
      </c>
      <c r="AZ26" s="183" t="e">
        <v>#DIV/0!</v>
      </c>
      <c r="BA26" s="183" t="e">
        <f t="shared" si="19"/>
        <v>#DIV/0!</v>
      </c>
      <c r="BB26" s="178">
        <v>36</v>
      </c>
      <c r="BC26" s="150">
        <v>11</v>
      </c>
      <c r="BD26" s="179">
        <f t="shared" si="20"/>
        <v>30.555555555555557</v>
      </c>
      <c r="BE26" s="153">
        <f t="shared" si="21"/>
        <v>-25</v>
      </c>
      <c r="BF26" s="178">
        <v>36</v>
      </c>
      <c r="BG26" s="150">
        <v>11</v>
      </c>
      <c r="BH26" s="179">
        <f t="shared" si="22"/>
        <v>30.555555555555557</v>
      </c>
      <c r="BI26" s="153">
        <f t="shared" si="23"/>
        <v>-25</v>
      </c>
      <c r="BJ26" s="178">
        <v>943</v>
      </c>
      <c r="BK26" s="185">
        <v>757</v>
      </c>
      <c r="BL26" s="179">
        <f t="shared" si="24"/>
        <v>80.27571580063628</v>
      </c>
      <c r="BM26" s="153">
        <f t="shared" si="25"/>
        <v>-186</v>
      </c>
      <c r="BN26" s="150">
        <v>1589.0862944162436</v>
      </c>
      <c r="BO26" s="185">
        <v>1948.5239852398524</v>
      </c>
      <c r="BP26" s="153">
        <f t="shared" si="26"/>
        <v>359.4376908236088</v>
      </c>
      <c r="BQ26" s="186">
        <v>26</v>
      </c>
      <c r="BR26" s="348">
        <v>27</v>
      </c>
      <c r="BS26" s="187">
        <f t="shared" si="27"/>
        <v>1</v>
      </c>
      <c r="BT26" s="150">
        <v>103</v>
      </c>
      <c r="BU26" s="178">
        <v>66</v>
      </c>
      <c r="BV26" s="153">
        <f t="shared" si="28"/>
        <v>-37</v>
      </c>
      <c r="BW26" s="178">
        <v>99</v>
      </c>
      <c r="BX26" s="178">
        <v>66</v>
      </c>
      <c r="BY26" s="153">
        <f t="shared" si="29"/>
        <v>-33</v>
      </c>
      <c r="BZ26" s="183">
        <v>1.0204081632653061</v>
      </c>
      <c r="CA26" s="184">
        <v>0.8101851851851851</v>
      </c>
      <c r="CB26" s="179">
        <f t="shared" si="30"/>
        <v>-0.21022297808012103</v>
      </c>
      <c r="CC26" s="183">
        <v>5.565862708719852</v>
      </c>
      <c r="CD26" s="184">
        <v>7.4074074074074066</v>
      </c>
      <c r="CE26" s="179">
        <f t="shared" si="31"/>
        <v>1.8415446986875548</v>
      </c>
      <c r="CF26" s="178"/>
      <c r="CG26" s="178"/>
      <c r="CH26" s="178"/>
      <c r="CI26" s="178"/>
      <c r="CJ26" s="178">
        <v>46</v>
      </c>
      <c r="CK26" s="178">
        <v>40</v>
      </c>
      <c r="CL26" s="179">
        <f t="shared" si="32"/>
        <v>87</v>
      </c>
      <c r="CM26" s="153">
        <f t="shared" si="48"/>
        <v>-6</v>
      </c>
      <c r="CN26" s="178">
        <v>89</v>
      </c>
      <c r="CO26" s="178">
        <v>100</v>
      </c>
      <c r="CP26" s="179">
        <f t="shared" si="33"/>
        <v>112.4</v>
      </c>
      <c r="CQ26" s="153">
        <f t="shared" si="34"/>
        <v>11</v>
      </c>
      <c r="CR26" s="178">
        <v>78</v>
      </c>
      <c r="CS26" s="178">
        <v>81</v>
      </c>
      <c r="CT26" s="179">
        <f t="shared" si="35"/>
        <v>103.8</v>
      </c>
      <c r="CU26" s="153">
        <f t="shared" si="36"/>
        <v>3</v>
      </c>
      <c r="CV26" s="178">
        <v>982</v>
      </c>
      <c r="CW26" s="178">
        <v>771</v>
      </c>
      <c r="CX26" s="188">
        <f t="shared" si="37"/>
        <v>78.5132382892057</v>
      </c>
      <c r="CY26" s="189">
        <f t="shared" si="38"/>
        <v>-211</v>
      </c>
      <c r="CZ26" s="178">
        <v>859</v>
      </c>
      <c r="DA26" s="178">
        <v>674</v>
      </c>
      <c r="DB26" s="179">
        <f t="shared" si="39"/>
        <v>78.46332945285215</v>
      </c>
      <c r="DC26" s="153">
        <f t="shared" si="40"/>
        <v>-185</v>
      </c>
      <c r="DD26" s="153">
        <v>17</v>
      </c>
      <c r="DE26" s="153">
        <v>12</v>
      </c>
      <c r="DF26" s="183">
        <f t="shared" si="49"/>
        <v>70.6</v>
      </c>
      <c r="DG26" s="178">
        <f t="shared" si="50"/>
        <v>-5</v>
      </c>
      <c r="DH26" s="190">
        <v>41</v>
      </c>
      <c r="DI26" s="185">
        <v>3264.71</v>
      </c>
      <c r="DJ26" s="185">
        <v>4043.5</v>
      </c>
      <c r="DK26" s="153">
        <f t="shared" si="51"/>
        <v>778.79</v>
      </c>
      <c r="DL26" s="178">
        <f t="shared" si="41"/>
        <v>58</v>
      </c>
      <c r="DM26" s="178">
        <f t="shared" si="41"/>
        <v>64</v>
      </c>
      <c r="DN26" s="153">
        <f t="shared" si="42"/>
        <v>6</v>
      </c>
      <c r="DO26" s="191">
        <v>58</v>
      </c>
      <c r="DP26" s="191">
        <v>72</v>
      </c>
      <c r="DQ26" s="192">
        <f t="shared" si="43"/>
        <v>1001</v>
      </c>
      <c r="DR26" s="192">
        <f t="shared" si="44"/>
        <v>829</v>
      </c>
    </row>
    <row r="27" spans="1:122" s="193" customFormat="1" ht="19.5" customHeight="1">
      <c r="A27" s="177" t="s">
        <v>108</v>
      </c>
      <c r="B27" s="178">
        <v>937</v>
      </c>
      <c r="C27" s="178">
        <v>922</v>
      </c>
      <c r="D27" s="179">
        <f t="shared" si="0"/>
        <v>98.39914621131271</v>
      </c>
      <c r="E27" s="153">
        <f t="shared" si="1"/>
        <v>-15</v>
      </c>
      <c r="F27" s="178">
        <v>184</v>
      </c>
      <c r="G27" s="178">
        <v>169</v>
      </c>
      <c r="H27" s="179">
        <f t="shared" si="2"/>
        <v>91.84782608695652</v>
      </c>
      <c r="I27" s="153">
        <f t="shared" si="3"/>
        <v>-15</v>
      </c>
      <c r="J27" s="178">
        <v>39</v>
      </c>
      <c r="K27" s="178">
        <v>24</v>
      </c>
      <c r="L27" s="179">
        <f t="shared" si="4"/>
        <v>61.53846153846154</v>
      </c>
      <c r="M27" s="153">
        <f t="shared" si="5"/>
        <v>-15</v>
      </c>
      <c r="N27" s="180">
        <v>19</v>
      </c>
      <c r="O27" s="346">
        <v>14</v>
      </c>
      <c r="P27" s="161">
        <f t="shared" si="6"/>
        <v>73.7</v>
      </c>
      <c r="Q27" s="153">
        <f t="shared" si="45"/>
        <v>-5</v>
      </c>
      <c r="R27" s="181">
        <f t="shared" si="46"/>
        <v>48.717948717948715</v>
      </c>
      <c r="S27" s="181">
        <f t="shared" si="46"/>
        <v>58.333333333333336</v>
      </c>
      <c r="T27" s="169">
        <f t="shared" si="47"/>
        <v>9.61538461538462</v>
      </c>
      <c r="U27" s="178">
        <v>18</v>
      </c>
      <c r="V27" s="178">
        <v>9</v>
      </c>
      <c r="W27" s="182">
        <f t="shared" si="7"/>
        <v>50</v>
      </c>
      <c r="X27" s="153">
        <f t="shared" si="8"/>
        <v>-9</v>
      </c>
      <c r="Y27" s="178">
        <v>0</v>
      </c>
      <c r="Z27" s="345">
        <v>0</v>
      </c>
      <c r="AA27" s="179" t="e">
        <f t="shared" si="9"/>
        <v>#DIV/0!</v>
      </c>
      <c r="AB27" s="153">
        <f t="shared" si="10"/>
        <v>0</v>
      </c>
      <c r="AC27" s="178">
        <v>1</v>
      </c>
      <c r="AD27" s="347">
        <v>0</v>
      </c>
      <c r="AE27" s="179">
        <f t="shared" si="11"/>
        <v>0</v>
      </c>
      <c r="AF27" s="153">
        <f t="shared" si="12"/>
        <v>-1</v>
      </c>
      <c r="AG27" s="183">
        <v>2.134471718249733</v>
      </c>
      <c r="AH27" s="183">
        <v>1.0845986984815619</v>
      </c>
      <c r="AI27" s="179">
        <f t="shared" si="13"/>
        <v>-1.0498730197681712</v>
      </c>
      <c r="AJ27" s="178">
        <v>22</v>
      </c>
      <c r="AK27" s="178">
        <v>17</v>
      </c>
      <c r="AL27" s="179">
        <f t="shared" si="14"/>
        <v>77.27272727272727</v>
      </c>
      <c r="AM27" s="153">
        <f t="shared" si="15"/>
        <v>-5</v>
      </c>
      <c r="AN27" s="183">
        <v>66.66666666666666</v>
      </c>
      <c r="AO27" s="184">
        <v>100</v>
      </c>
      <c r="AP27" s="179">
        <f t="shared" si="16"/>
        <v>33.33333333333334</v>
      </c>
      <c r="AQ27" s="178"/>
      <c r="AR27" s="178"/>
      <c r="AS27" s="178"/>
      <c r="AT27" s="178"/>
      <c r="AU27" s="178">
        <v>0</v>
      </c>
      <c r="AV27" s="178">
        <v>0</v>
      </c>
      <c r="AW27" s="179" t="e">
        <f t="shared" si="17"/>
        <v>#DIV/0!</v>
      </c>
      <c r="AX27" s="153">
        <f t="shared" si="18"/>
        <v>0</v>
      </c>
      <c r="AY27" s="183" t="e">
        <v>#DIV/0!</v>
      </c>
      <c r="AZ27" s="183" t="e">
        <v>#DIV/0!</v>
      </c>
      <c r="BA27" s="183" t="e">
        <f t="shared" si="19"/>
        <v>#DIV/0!</v>
      </c>
      <c r="BB27" s="178">
        <v>19</v>
      </c>
      <c r="BC27" s="150">
        <v>46</v>
      </c>
      <c r="BD27" s="179">
        <f t="shared" si="20"/>
        <v>242.10526315789474</v>
      </c>
      <c r="BE27" s="153">
        <f t="shared" si="21"/>
        <v>27</v>
      </c>
      <c r="BF27" s="178">
        <v>19</v>
      </c>
      <c r="BG27" s="150">
        <v>46</v>
      </c>
      <c r="BH27" s="179">
        <f t="shared" si="22"/>
        <v>242.10526315789474</v>
      </c>
      <c r="BI27" s="153">
        <f t="shared" si="23"/>
        <v>27</v>
      </c>
      <c r="BJ27" s="178">
        <v>826</v>
      </c>
      <c r="BK27" s="185">
        <v>827</v>
      </c>
      <c r="BL27" s="179">
        <f t="shared" si="24"/>
        <v>100.12106537530265</v>
      </c>
      <c r="BM27" s="153">
        <f t="shared" si="25"/>
        <v>1</v>
      </c>
      <c r="BN27" s="150">
        <v>2091.014975041597</v>
      </c>
      <c r="BO27" s="185">
        <v>2429.705882352941</v>
      </c>
      <c r="BP27" s="153">
        <f t="shared" si="26"/>
        <v>338.69090731134384</v>
      </c>
      <c r="BQ27" s="186">
        <v>24</v>
      </c>
      <c r="BR27" s="348">
        <v>26</v>
      </c>
      <c r="BS27" s="187">
        <f t="shared" si="27"/>
        <v>2</v>
      </c>
      <c r="BT27" s="150">
        <v>181</v>
      </c>
      <c r="BU27" s="178">
        <v>185</v>
      </c>
      <c r="BV27" s="153">
        <f t="shared" si="28"/>
        <v>4</v>
      </c>
      <c r="BW27" s="178">
        <v>178</v>
      </c>
      <c r="BX27" s="178">
        <v>185</v>
      </c>
      <c r="BY27" s="153">
        <f t="shared" si="29"/>
        <v>7</v>
      </c>
      <c r="BZ27" s="183">
        <v>5.229455709711846</v>
      </c>
      <c r="CA27" s="184">
        <v>3.7960954446854664</v>
      </c>
      <c r="CB27" s="179">
        <f t="shared" si="30"/>
        <v>-1.43336026502638</v>
      </c>
      <c r="CC27" s="183">
        <v>2.454642475987193</v>
      </c>
      <c r="CD27" s="184">
        <v>4.772234273318872</v>
      </c>
      <c r="CE27" s="179">
        <f t="shared" si="31"/>
        <v>2.3175917973316786</v>
      </c>
      <c r="CF27" s="178"/>
      <c r="CG27" s="178"/>
      <c r="CH27" s="178"/>
      <c r="CI27" s="178"/>
      <c r="CJ27" s="178">
        <v>25</v>
      </c>
      <c r="CK27" s="178">
        <v>22</v>
      </c>
      <c r="CL27" s="179">
        <f t="shared" si="32"/>
        <v>88</v>
      </c>
      <c r="CM27" s="153">
        <f t="shared" si="48"/>
        <v>-3</v>
      </c>
      <c r="CN27" s="178">
        <v>58</v>
      </c>
      <c r="CO27" s="178">
        <v>37</v>
      </c>
      <c r="CP27" s="179">
        <f t="shared" si="33"/>
        <v>63.8</v>
      </c>
      <c r="CQ27" s="153">
        <f t="shared" si="34"/>
        <v>-21</v>
      </c>
      <c r="CR27" s="178">
        <v>53</v>
      </c>
      <c r="CS27" s="178">
        <v>36</v>
      </c>
      <c r="CT27" s="179">
        <f t="shared" si="35"/>
        <v>67.9</v>
      </c>
      <c r="CU27" s="153">
        <f t="shared" si="36"/>
        <v>-17</v>
      </c>
      <c r="CV27" s="178">
        <v>894</v>
      </c>
      <c r="CW27" s="178">
        <v>868</v>
      </c>
      <c r="CX27" s="188">
        <f t="shared" si="37"/>
        <v>97.0917225950783</v>
      </c>
      <c r="CY27" s="189">
        <f t="shared" si="38"/>
        <v>-26</v>
      </c>
      <c r="CZ27" s="178">
        <v>777</v>
      </c>
      <c r="DA27" s="178">
        <v>781</v>
      </c>
      <c r="DB27" s="179">
        <f t="shared" si="39"/>
        <v>100.51480051480051</v>
      </c>
      <c r="DC27" s="153">
        <f t="shared" si="40"/>
        <v>4</v>
      </c>
      <c r="DD27" s="153">
        <v>6</v>
      </c>
      <c r="DE27" s="153">
        <v>10</v>
      </c>
      <c r="DF27" s="183">
        <f t="shared" si="49"/>
        <v>166.7</v>
      </c>
      <c r="DG27" s="178">
        <f t="shared" si="50"/>
        <v>4</v>
      </c>
      <c r="DH27" s="190">
        <v>11</v>
      </c>
      <c r="DI27" s="185">
        <v>3272.17</v>
      </c>
      <c r="DJ27" s="185">
        <v>3761.3</v>
      </c>
      <c r="DK27" s="153">
        <f t="shared" si="51"/>
        <v>489.1300000000001</v>
      </c>
      <c r="DL27" s="178">
        <f t="shared" si="41"/>
        <v>149</v>
      </c>
      <c r="DM27" s="178">
        <f t="shared" si="41"/>
        <v>87</v>
      </c>
      <c r="DN27" s="153">
        <f t="shared" si="42"/>
        <v>-62</v>
      </c>
      <c r="DO27" s="191">
        <v>44</v>
      </c>
      <c r="DP27" s="191">
        <v>48</v>
      </c>
      <c r="DQ27" s="192">
        <f t="shared" si="43"/>
        <v>870</v>
      </c>
      <c r="DR27" s="192">
        <f t="shared" si="44"/>
        <v>875</v>
      </c>
    </row>
    <row r="28" spans="1:122" s="193" customFormat="1" ht="19.5" customHeight="1">
      <c r="A28" s="177" t="s">
        <v>109</v>
      </c>
      <c r="B28" s="178">
        <v>1158</v>
      </c>
      <c r="C28" s="178">
        <v>1049</v>
      </c>
      <c r="D28" s="179">
        <f t="shared" si="0"/>
        <v>90.58721934369602</v>
      </c>
      <c r="E28" s="153">
        <f t="shared" si="1"/>
        <v>-109</v>
      </c>
      <c r="F28" s="178">
        <v>158</v>
      </c>
      <c r="G28" s="178">
        <v>170</v>
      </c>
      <c r="H28" s="179">
        <f t="shared" si="2"/>
        <v>107.59493670886076</v>
      </c>
      <c r="I28" s="153">
        <f t="shared" si="3"/>
        <v>12</v>
      </c>
      <c r="J28" s="178">
        <v>111</v>
      </c>
      <c r="K28" s="178">
        <v>60</v>
      </c>
      <c r="L28" s="179">
        <f t="shared" si="4"/>
        <v>54.054054054054056</v>
      </c>
      <c r="M28" s="153">
        <f t="shared" si="5"/>
        <v>-51</v>
      </c>
      <c r="N28" s="180">
        <v>85</v>
      </c>
      <c r="O28" s="346">
        <v>36</v>
      </c>
      <c r="P28" s="161">
        <f t="shared" si="6"/>
        <v>42.4</v>
      </c>
      <c r="Q28" s="153">
        <f t="shared" si="45"/>
        <v>-49</v>
      </c>
      <c r="R28" s="181">
        <f t="shared" si="46"/>
        <v>76.57657657657657</v>
      </c>
      <c r="S28" s="181">
        <f t="shared" si="46"/>
        <v>60</v>
      </c>
      <c r="T28" s="169">
        <f t="shared" si="47"/>
        <v>-16.57657657657657</v>
      </c>
      <c r="U28" s="178">
        <v>25</v>
      </c>
      <c r="V28" s="178">
        <v>21</v>
      </c>
      <c r="W28" s="182">
        <f t="shared" si="7"/>
        <v>84</v>
      </c>
      <c r="X28" s="153">
        <f t="shared" si="8"/>
        <v>-4</v>
      </c>
      <c r="Y28" s="178">
        <v>0</v>
      </c>
      <c r="Z28" s="345">
        <v>0</v>
      </c>
      <c r="AA28" s="179" t="e">
        <f t="shared" si="9"/>
        <v>#DIV/0!</v>
      </c>
      <c r="AB28" s="153">
        <f t="shared" si="10"/>
        <v>0</v>
      </c>
      <c r="AC28" s="178">
        <v>0</v>
      </c>
      <c r="AD28" s="347">
        <v>0</v>
      </c>
      <c r="AE28" s="179" t="e">
        <f t="shared" si="11"/>
        <v>#DIV/0!</v>
      </c>
      <c r="AF28" s="153">
        <f t="shared" si="12"/>
        <v>0</v>
      </c>
      <c r="AG28" s="183">
        <v>2.2452504317789295</v>
      </c>
      <c r="AH28" s="183">
        <v>2.2878932316491896</v>
      </c>
      <c r="AI28" s="179">
        <f t="shared" si="13"/>
        <v>0.042642799870260095</v>
      </c>
      <c r="AJ28" s="178">
        <v>23</v>
      </c>
      <c r="AK28" s="178">
        <v>26</v>
      </c>
      <c r="AL28" s="179">
        <f t="shared" si="14"/>
        <v>113.04347826086956</v>
      </c>
      <c r="AM28" s="153">
        <f t="shared" si="15"/>
        <v>3</v>
      </c>
      <c r="AN28" s="183">
        <v>100</v>
      </c>
      <c r="AO28" s="184">
        <v>100</v>
      </c>
      <c r="AP28" s="179">
        <f t="shared" si="16"/>
        <v>0</v>
      </c>
      <c r="AQ28" s="178"/>
      <c r="AR28" s="178"/>
      <c r="AS28" s="178"/>
      <c r="AT28" s="178"/>
      <c r="AU28" s="178">
        <v>0</v>
      </c>
      <c r="AV28" s="178">
        <v>0</v>
      </c>
      <c r="AW28" s="179" t="e">
        <f t="shared" si="17"/>
        <v>#DIV/0!</v>
      </c>
      <c r="AX28" s="153">
        <f t="shared" si="18"/>
        <v>0</v>
      </c>
      <c r="AY28" s="183" t="e">
        <v>#DIV/0!</v>
      </c>
      <c r="AZ28" s="183" t="e">
        <v>#DIV/0!</v>
      </c>
      <c r="BA28" s="183" t="e">
        <f t="shared" si="19"/>
        <v>#DIV/0!</v>
      </c>
      <c r="BB28" s="178">
        <v>17</v>
      </c>
      <c r="BC28" s="150">
        <v>9</v>
      </c>
      <c r="BD28" s="179">
        <f t="shared" si="20"/>
        <v>52.94117647058824</v>
      </c>
      <c r="BE28" s="153">
        <f t="shared" si="21"/>
        <v>-8</v>
      </c>
      <c r="BF28" s="178">
        <v>17</v>
      </c>
      <c r="BG28" s="150">
        <v>9</v>
      </c>
      <c r="BH28" s="179">
        <f t="shared" si="22"/>
        <v>52.94117647058824</v>
      </c>
      <c r="BI28" s="153">
        <f t="shared" si="23"/>
        <v>-8</v>
      </c>
      <c r="BJ28" s="178">
        <v>993</v>
      </c>
      <c r="BK28" s="185">
        <v>885</v>
      </c>
      <c r="BL28" s="179">
        <f t="shared" si="24"/>
        <v>89.12386706948641</v>
      </c>
      <c r="BM28" s="153">
        <f t="shared" si="25"/>
        <v>-108</v>
      </c>
      <c r="BN28" s="150">
        <v>1841.1192214111923</v>
      </c>
      <c r="BO28" s="185">
        <v>2134.5844504021447</v>
      </c>
      <c r="BP28" s="153">
        <f t="shared" si="26"/>
        <v>293.4652289909525</v>
      </c>
      <c r="BQ28" s="186">
        <v>27</v>
      </c>
      <c r="BR28" s="348">
        <v>27</v>
      </c>
      <c r="BS28" s="187">
        <f t="shared" si="27"/>
        <v>0</v>
      </c>
      <c r="BT28" s="150">
        <v>136</v>
      </c>
      <c r="BU28" s="178">
        <v>238</v>
      </c>
      <c r="BV28" s="153">
        <f t="shared" si="28"/>
        <v>102</v>
      </c>
      <c r="BW28" s="178">
        <v>112</v>
      </c>
      <c r="BX28" s="178">
        <v>217</v>
      </c>
      <c r="BY28" s="153">
        <f t="shared" si="29"/>
        <v>105</v>
      </c>
      <c r="BZ28" s="183">
        <v>5.354058721934369</v>
      </c>
      <c r="CA28" s="184">
        <v>6.196377502383222</v>
      </c>
      <c r="CB28" s="179">
        <f t="shared" si="30"/>
        <v>0.8423187804488528</v>
      </c>
      <c r="CC28" s="183">
        <v>4.145077720207254</v>
      </c>
      <c r="CD28" s="184">
        <v>6.291706387035272</v>
      </c>
      <c r="CE28" s="179">
        <f t="shared" si="31"/>
        <v>2.1466286668280175</v>
      </c>
      <c r="CF28" s="178"/>
      <c r="CG28" s="178"/>
      <c r="CH28" s="178"/>
      <c r="CI28" s="178"/>
      <c r="CJ28" s="178">
        <v>44</v>
      </c>
      <c r="CK28" s="178">
        <v>36</v>
      </c>
      <c r="CL28" s="179">
        <f t="shared" si="32"/>
        <v>81.8</v>
      </c>
      <c r="CM28" s="153">
        <f t="shared" si="48"/>
        <v>-8</v>
      </c>
      <c r="CN28" s="178">
        <v>119</v>
      </c>
      <c r="CO28" s="178">
        <v>61</v>
      </c>
      <c r="CP28" s="179">
        <f t="shared" si="33"/>
        <v>51.3</v>
      </c>
      <c r="CQ28" s="153">
        <f t="shared" si="34"/>
        <v>-58</v>
      </c>
      <c r="CR28" s="178">
        <v>119</v>
      </c>
      <c r="CS28" s="178">
        <v>58</v>
      </c>
      <c r="CT28" s="179">
        <f t="shared" si="35"/>
        <v>48.7</v>
      </c>
      <c r="CU28" s="153">
        <f t="shared" si="36"/>
        <v>-61</v>
      </c>
      <c r="CV28" s="178">
        <v>1084</v>
      </c>
      <c r="CW28" s="178">
        <v>959</v>
      </c>
      <c r="CX28" s="188">
        <f t="shared" si="37"/>
        <v>88.46863468634686</v>
      </c>
      <c r="CY28" s="189">
        <f t="shared" si="38"/>
        <v>-125</v>
      </c>
      <c r="CZ28" s="178">
        <v>927</v>
      </c>
      <c r="DA28" s="178">
        <v>803</v>
      </c>
      <c r="DB28" s="179">
        <f t="shared" si="39"/>
        <v>86.6235167206041</v>
      </c>
      <c r="DC28" s="153">
        <f t="shared" si="40"/>
        <v>-124</v>
      </c>
      <c r="DD28" s="153">
        <v>10</v>
      </c>
      <c r="DE28" s="153">
        <v>4</v>
      </c>
      <c r="DF28" s="183">
        <f t="shared" si="49"/>
        <v>40</v>
      </c>
      <c r="DG28" s="178">
        <f t="shared" si="50"/>
        <v>-6</v>
      </c>
      <c r="DH28" s="190">
        <v>8</v>
      </c>
      <c r="DI28" s="185">
        <v>3724</v>
      </c>
      <c r="DJ28" s="185">
        <v>3763.25</v>
      </c>
      <c r="DK28" s="153">
        <f t="shared" si="51"/>
        <v>39.25</v>
      </c>
      <c r="DL28" s="178">
        <f t="shared" si="41"/>
        <v>108</v>
      </c>
      <c r="DM28" s="178">
        <f t="shared" si="41"/>
        <v>240</v>
      </c>
      <c r="DN28" s="153">
        <f t="shared" si="42"/>
        <v>132</v>
      </c>
      <c r="DO28" s="191">
        <v>75</v>
      </c>
      <c r="DP28" s="191">
        <v>74</v>
      </c>
      <c r="DQ28" s="192">
        <f t="shared" si="43"/>
        <v>1068</v>
      </c>
      <c r="DR28" s="192">
        <f t="shared" si="44"/>
        <v>959</v>
      </c>
    </row>
    <row r="29" spans="1:122" s="193" customFormat="1" ht="19.5" customHeight="1">
      <c r="A29" s="177" t="s">
        <v>110</v>
      </c>
      <c r="B29" s="178">
        <v>922</v>
      </c>
      <c r="C29" s="178">
        <v>684</v>
      </c>
      <c r="D29" s="179">
        <f t="shared" si="0"/>
        <v>74.18655097613883</v>
      </c>
      <c r="E29" s="153">
        <f t="shared" si="1"/>
        <v>-238</v>
      </c>
      <c r="F29" s="178">
        <v>98</v>
      </c>
      <c r="G29" s="178">
        <v>83</v>
      </c>
      <c r="H29" s="179">
        <f t="shared" si="2"/>
        <v>84.6938775510204</v>
      </c>
      <c r="I29" s="153">
        <f t="shared" si="3"/>
        <v>-15</v>
      </c>
      <c r="J29" s="178">
        <v>62</v>
      </c>
      <c r="K29" s="178">
        <v>43</v>
      </c>
      <c r="L29" s="179">
        <f t="shared" si="4"/>
        <v>69.35483870967742</v>
      </c>
      <c r="M29" s="153">
        <f t="shared" si="5"/>
        <v>-19</v>
      </c>
      <c r="N29" s="180">
        <v>24</v>
      </c>
      <c r="O29" s="346">
        <v>10</v>
      </c>
      <c r="P29" s="161">
        <f t="shared" si="6"/>
        <v>41.7</v>
      </c>
      <c r="Q29" s="153">
        <f t="shared" si="45"/>
        <v>-14</v>
      </c>
      <c r="R29" s="181">
        <f t="shared" si="46"/>
        <v>38.70967741935484</v>
      </c>
      <c r="S29" s="181">
        <f t="shared" si="46"/>
        <v>23.25581395348837</v>
      </c>
      <c r="T29" s="169">
        <f t="shared" si="47"/>
        <v>-15.453863465866469</v>
      </c>
      <c r="U29" s="178">
        <v>34</v>
      </c>
      <c r="V29" s="178">
        <v>32</v>
      </c>
      <c r="W29" s="182">
        <f t="shared" si="7"/>
        <v>94.11764705882352</v>
      </c>
      <c r="X29" s="153">
        <f t="shared" si="8"/>
        <v>-2</v>
      </c>
      <c r="Y29" s="178">
        <v>0</v>
      </c>
      <c r="Z29" s="345">
        <v>0</v>
      </c>
      <c r="AA29" s="179" t="e">
        <f t="shared" si="9"/>
        <v>#DIV/0!</v>
      </c>
      <c r="AB29" s="153">
        <f t="shared" si="10"/>
        <v>0</v>
      </c>
      <c r="AC29" s="178">
        <v>0</v>
      </c>
      <c r="AD29" s="347">
        <v>0</v>
      </c>
      <c r="AE29" s="179" t="e">
        <f t="shared" si="11"/>
        <v>#DIV/0!</v>
      </c>
      <c r="AF29" s="153">
        <f t="shared" si="12"/>
        <v>0</v>
      </c>
      <c r="AG29" s="183">
        <v>4.121475054229935</v>
      </c>
      <c r="AH29" s="183">
        <v>4.824561403508771</v>
      </c>
      <c r="AI29" s="179">
        <f t="shared" si="13"/>
        <v>0.703086349278836</v>
      </c>
      <c r="AJ29" s="178">
        <v>36</v>
      </c>
      <c r="AK29" s="178">
        <v>17</v>
      </c>
      <c r="AL29" s="179">
        <f t="shared" si="14"/>
        <v>47.22222222222222</v>
      </c>
      <c r="AM29" s="153">
        <f t="shared" si="15"/>
        <v>-19</v>
      </c>
      <c r="AN29" s="183">
        <v>70.83333333333334</v>
      </c>
      <c r="AO29" s="184">
        <v>100</v>
      </c>
      <c r="AP29" s="179">
        <f t="shared" si="16"/>
        <v>29.166666666666657</v>
      </c>
      <c r="AQ29" s="178"/>
      <c r="AR29" s="178"/>
      <c r="AS29" s="178"/>
      <c r="AT29" s="178"/>
      <c r="AU29" s="178">
        <v>0</v>
      </c>
      <c r="AV29" s="178">
        <v>1</v>
      </c>
      <c r="AW29" s="179" t="e">
        <f t="shared" si="17"/>
        <v>#DIV/0!</v>
      </c>
      <c r="AX29" s="153">
        <f t="shared" si="18"/>
        <v>1</v>
      </c>
      <c r="AY29" s="183" t="e">
        <v>#DIV/0!</v>
      </c>
      <c r="AZ29" s="183" t="e">
        <v>#DIV/0!</v>
      </c>
      <c r="BA29" s="183" t="e">
        <f t="shared" si="19"/>
        <v>#DIV/0!</v>
      </c>
      <c r="BB29" s="178">
        <v>18</v>
      </c>
      <c r="BC29" s="150">
        <v>3</v>
      </c>
      <c r="BD29" s="179">
        <f t="shared" si="20"/>
        <v>16.666666666666664</v>
      </c>
      <c r="BE29" s="153">
        <f t="shared" si="21"/>
        <v>-15</v>
      </c>
      <c r="BF29" s="178">
        <v>18</v>
      </c>
      <c r="BG29" s="150">
        <v>3</v>
      </c>
      <c r="BH29" s="179">
        <f t="shared" si="22"/>
        <v>16.666666666666664</v>
      </c>
      <c r="BI29" s="153">
        <f t="shared" si="23"/>
        <v>-15</v>
      </c>
      <c r="BJ29" s="178">
        <v>600</v>
      </c>
      <c r="BK29" s="185">
        <v>420</v>
      </c>
      <c r="BL29" s="179">
        <f t="shared" si="24"/>
        <v>70</v>
      </c>
      <c r="BM29" s="153">
        <f t="shared" si="25"/>
        <v>-180</v>
      </c>
      <c r="BN29" s="150">
        <v>1297.307001795332</v>
      </c>
      <c r="BO29" s="185">
        <v>1376.5743073047859</v>
      </c>
      <c r="BP29" s="153">
        <f t="shared" si="26"/>
        <v>79.26730550945376</v>
      </c>
      <c r="BQ29" s="186">
        <v>24</v>
      </c>
      <c r="BR29" s="348">
        <v>25</v>
      </c>
      <c r="BS29" s="187">
        <f t="shared" si="27"/>
        <v>1</v>
      </c>
      <c r="BT29" s="150">
        <v>184</v>
      </c>
      <c r="BU29" s="178">
        <v>159</v>
      </c>
      <c r="BV29" s="153">
        <f t="shared" si="28"/>
        <v>-25</v>
      </c>
      <c r="BW29" s="178">
        <v>165</v>
      </c>
      <c r="BX29" s="178">
        <v>149</v>
      </c>
      <c r="BY29" s="153">
        <f t="shared" si="29"/>
        <v>-16</v>
      </c>
      <c r="BZ29" s="183">
        <v>10.954446854663773</v>
      </c>
      <c r="CA29" s="184">
        <v>10.218978102189782</v>
      </c>
      <c r="CB29" s="179">
        <f t="shared" si="30"/>
        <v>-0.7354687524739916</v>
      </c>
      <c r="CC29" s="183">
        <v>6.182212581344902</v>
      </c>
      <c r="CD29" s="184">
        <v>5.263157894736842</v>
      </c>
      <c r="CE29" s="179">
        <f t="shared" si="31"/>
        <v>-0.9190546866080602</v>
      </c>
      <c r="CF29" s="178"/>
      <c r="CG29" s="178"/>
      <c r="CH29" s="178"/>
      <c r="CI29" s="178"/>
      <c r="CJ29" s="178">
        <v>39</v>
      </c>
      <c r="CK29" s="178">
        <v>30</v>
      </c>
      <c r="CL29" s="179">
        <f t="shared" si="32"/>
        <v>76.9</v>
      </c>
      <c r="CM29" s="153">
        <f t="shared" si="48"/>
        <v>-9</v>
      </c>
      <c r="CN29" s="178">
        <v>66</v>
      </c>
      <c r="CO29" s="178">
        <v>46</v>
      </c>
      <c r="CP29" s="179">
        <f t="shared" si="33"/>
        <v>69.7</v>
      </c>
      <c r="CQ29" s="153">
        <f t="shared" si="34"/>
        <v>-20</v>
      </c>
      <c r="CR29" s="178">
        <v>63</v>
      </c>
      <c r="CS29" s="178">
        <v>45</v>
      </c>
      <c r="CT29" s="179">
        <f t="shared" si="35"/>
        <v>71.4</v>
      </c>
      <c r="CU29" s="153">
        <f t="shared" si="36"/>
        <v>-18</v>
      </c>
      <c r="CV29" s="178">
        <v>827</v>
      </c>
      <c r="CW29" s="178">
        <v>616</v>
      </c>
      <c r="CX29" s="188">
        <f t="shared" si="37"/>
        <v>74.48609431680774</v>
      </c>
      <c r="CY29" s="189">
        <f t="shared" si="38"/>
        <v>-211</v>
      </c>
      <c r="CZ29" s="178">
        <v>507</v>
      </c>
      <c r="DA29" s="178">
        <v>369</v>
      </c>
      <c r="DB29" s="179">
        <f t="shared" si="39"/>
        <v>72.7810650887574</v>
      </c>
      <c r="DC29" s="153">
        <f t="shared" si="40"/>
        <v>-138</v>
      </c>
      <c r="DD29" s="153">
        <v>5</v>
      </c>
      <c r="DE29" s="153">
        <v>1</v>
      </c>
      <c r="DF29" s="183">
        <f t="shared" si="49"/>
        <v>20</v>
      </c>
      <c r="DG29" s="178">
        <f t="shared" si="50"/>
        <v>-4</v>
      </c>
      <c r="DH29" s="190">
        <v>31</v>
      </c>
      <c r="DI29" s="185">
        <v>3210</v>
      </c>
      <c r="DJ29" s="185">
        <v>3723</v>
      </c>
      <c r="DK29" s="153">
        <f t="shared" si="51"/>
        <v>513</v>
      </c>
      <c r="DL29" s="178">
        <f t="shared" si="41"/>
        <v>165</v>
      </c>
      <c r="DM29" s="178">
        <f t="shared" si="41"/>
        <v>616</v>
      </c>
      <c r="DN29" s="153">
        <f t="shared" si="42"/>
        <v>451</v>
      </c>
      <c r="DO29" s="191">
        <v>40</v>
      </c>
      <c r="DP29" s="191">
        <v>64</v>
      </c>
      <c r="DQ29" s="192">
        <f t="shared" si="43"/>
        <v>640</v>
      </c>
      <c r="DR29" s="192">
        <f t="shared" si="44"/>
        <v>484</v>
      </c>
    </row>
    <row r="30" spans="1:122" s="193" customFormat="1" ht="19.5" customHeight="1">
      <c r="A30" s="177" t="s">
        <v>111</v>
      </c>
      <c r="B30" s="178">
        <v>620</v>
      </c>
      <c r="C30" s="178">
        <v>492</v>
      </c>
      <c r="D30" s="179">
        <f t="shared" si="0"/>
        <v>79.35483870967742</v>
      </c>
      <c r="E30" s="153">
        <f t="shared" si="1"/>
        <v>-128</v>
      </c>
      <c r="F30" s="178">
        <v>116</v>
      </c>
      <c r="G30" s="178">
        <v>89</v>
      </c>
      <c r="H30" s="179">
        <f t="shared" si="2"/>
        <v>76.72413793103449</v>
      </c>
      <c r="I30" s="153">
        <f t="shared" si="3"/>
        <v>-27</v>
      </c>
      <c r="J30" s="178">
        <v>106</v>
      </c>
      <c r="K30" s="178">
        <v>89</v>
      </c>
      <c r="L30" s="179">
        <f t="shared" si="4"/>
        <v>83.9622641509434</v>
      </c>
      <c r="M30" s="153">
        <f t="shared" si="5"/>
        <v>-17</v>
      </c>
      <c r="N30" s="180">
        <v>89</v>
      </c>
      <c r="O30" s="346">
        <v>57</v>
      </c>
      <c r="P30" s="161">
        <f t="shared" si="6"/>
        <v>64</v>
      </c>
      <c r="Q30" s="153">
        <f t="shared" si="45"/>
        <v>-32</v>
      </c>
      <c r="R30" s="181">
        <f t="shared" si="46"/>
        <v>83.9622641509434</v>
      </c>
      <c r="S30" s="181">
        <f t="shared" si="46"/>
        <v>64.04494382022472</v>
      </c>
      <c r="T30" s="169">
        <f t="shared" si="47"/>
        <v>-19.91732033071868</v>
      </c>
      <c r="U30" s="178">
        <v>12</v>
      </c>
      <c r="V30" s="178">
        <v>29</v>
      </c>
      <c r="W30" s="182">
        <f t="shared" si="7"/>
        <v>241.66666666666666</v>
      </c>
      <c r="X30" s="153">
        <f t="shared" si="8"/>
        <v>17</v>
      </c>
      <c r="Y30" s="178">
        <v>0</v>
      </c>
      <c r="Z30" s="345">
        <v>0</v>
      </c>
      <c r="AA30" s="179" t="e">
        <f t="shared" si="9"/>
        <v>#DIV/0!</v>
      </c>
      <c r="AB30" s="153">
        <f t="shared" si="10"/>
        <v>0</v>
      </c>
      <c r="AC30" s="178">
        <v>6</v>
      </c>
      <c r="AD30" s="347">
        <v>0</v>
      </c>
      <c r="AE30" s="179">
        <f t="shared" si="11"/>
        <v>0</v>
      </c>
      <c r="AF30" s="153">
        <f t="shared" si="12"/>
        <v>-6</v>
      </c>
      <c r="AG30" s="183">
        <v>2.741935483870968</v>
      </c>
      <c r="AH30" s="183">
        <v>6.504065040650407</v>
      </c>
      <c r="AI30" s="179">
        <f t="shared" si="13"/>
        <v>3.7621295567794393</v>
      </c>
      <c r="AJ30" s="178">
        <v>6</v>
      </c>
      <c r="AK30" s="178">
        <v>15</v>
      </c>
      <c r="AL30" s="179">
        <f t="shared" si="14"/>
        <v>250</v>
      </c>
      <c r="AM30" s="153">
        <f t="shared" si="15"/>
        <v>9</v>
      </c>
      <c r="AN30" s="183">
        <v>50</v>
      </c>
      <c r="AO30" s="184">
        <v>50</v>
      </c>
      <c r="AP30" s="179">
        <f t="shared" si="16"/>
        <v>0</v>
      </c>
      <c r="AQ30" s="178"/>
      <c r="AR30" s="178"/>
      <c r="AS30" s="178"/>
      <c r="AT30" s="178"/>
      <c r="AU30" s="178">
        <v>0</v>
      </c>
      <c r="AV30" s="178">
        <v>0</v>
      </c>
      <c r="AW30" s="179" t="e">
        <f t="shared" si="17"/>
        <v>#DIV/0!</v>
      </c>
      <c r="AX30" s="153">
        <f t="shared" si="18"/>
        <v>0</v>
      </c>
      <c r="AY30" s="183" t="e">
        <v>#DIV/0!</v>
      </c>
      <c r="AZ30" s="183" t="e">
        <v>#DIV/0!</v>
      </c>
      <c r="BA30" s="183" t="e">
        <f t="shared" si="19"/>
        <v>#DIV/0!</v>
      </c>
      <c r="BB30" s="178">
        <v>10</v>
      </c>
      <c r="BC30" s="150">
        <v>29</v>
      </c>
      <c r="BD30" s="179">
        <f t="shared" si="20"/>
        <v>290</v>
      </c>
      <c r="BE30" s="153">
        <f t="shared" si="21"/>
        <v>19</v>
      </c>
      <c r="BF30" s="178">
        <v>10</v>
      </c>
      <c r="BG30" s="150">
        <v>29</v>
      </c>
      <c r="BH30" s="179">
        <f t="shared" si="22"/>
        <v>290</v>
      </c>
      <c r="BI30" s="153">
        <f t="shared" si="23"/>
        <v>19</v>
      </c>
      <c r="BJ30" s="178">
        <v>519</v>
      </c>
      <c r="BK30" s="185">
        <v>396</v>
      </c>
      <c r="BL30" s="179">
        <f t="shared" si="24"/>
        <v>76.30057803468208</v>
      </c>
      <c r="BM30" s="153">
        <f t="shared" si="25"/>
        <v>-123</v>
      </c>
      <c r="BN30" s="150">
        <v>2389.8924731182797</v>
      </c>
      <c r="BO30" s="185">
        <v>2753.3333333333335</v>
      </c>
      <c r="BP30" s="153">
        <f t="shared" si="26"/>
        <v>363.4408602150538</v>
      </c>
      <c r="BQ30" s="186">
        <v>25</v>
      </c>
      <c r="BR30" s="348">
        <v>21</v>
      </c>
      <c r="BS30" s="187">
        <f t="shared" si="27"/>
        <v>-4</v>
      </c>
      <c r="BT30" s="150">
        <v>144</v>
      </c>
      <c r="BU30" s="178">
        <v>147</v>
      </c>
      <c r="BV30" s="153">
        <f t="shared" si="28"/>
        <v>3</v>
      </c>
      <c r="BW30" s="178">
        <v>144</v>
      </c>
      <c r="BX30" s="178">
        <v>147</v>
      </c>
      <c r="BY30" s="153">
        <f t="shared" si="29"/>
        <v>3</v>
      </c>
      <c r="BZ30" s="183">
        <v>2.741935483870968</v>
      </c>
      <c r="CA30" s="184">
        <v>5.284552845528456</v>
      </c>
      <c r="CB30" s="179">
        <f t="shared" si="30"/>
        <v>2.542617361657488</v>
      </c>
      <c r="CC30" s="183">
        <v>4.032258064516129</v>
      </c>
      <c r="CD30" s="184">
        <v>6.707317073170732</v>
      </c>
      <c r="CE30" s="179">
        <f t="shared" si="31"/>
        <v>2.6750590086546033</v>
      </c>
      <c r="CF30" s="178"/>
      <c r="CG30" s="178"/>
      <c r="CH30" s="178"/>
      <c r="CI30" s="178"/>
      <c r="CJ30" s="178">
        <v>61</v>
      </c>
      <c r="CK30" s="178">
        <v>41</v>
      </c>
      <c r="CL30" s="179">
        <f t="shared" si="32"/>
        <v>67.2</v>
      </c>
      <c r="CM30" s="153">
        <f t="shared" si="48"/>
        <v>-20</v>
      </c>
      <c r="CN30" s="178">
        <v>167</v>
      </c>
      <c r="CO30" s="178">
        <v>101</v>
      </c>
      <c r="CP30" s="179">
        <f t="shared" si="33"/>
        <v>60.5</v>
      </c>
      <c r="CQ30" s="153">
        <f t="shared" si="34"/>
        <v>-66</v>
      </c>
      <c r="CR30" s="178">
        <v>133</v>
      </c>
      <c r="CS30" s="178">
        <v>93</v>
      </c>
      <c r="CT30" s="179">
        <f t="shared" si="35"/>
        <v>69.9</v>
      </c>
      <c r="CU30" s="153">
        <f t="shared" si="36"/>
        <v>-40</v>
      </c>
      <c r="CV30" s="178">
        <v>578</v>
      </c>
      <c r="CW30" s="178">
        <v>427</v>
      </c>
      <c r="CX30" s="188">
        <f t="shared" si="37"/>
        <v>73.87543252595155</v>
      </c>
      <c r="CY30" s="189">
        <f t="shared" si="38"/>
        <v>-151</v>
      </c>
      <c r="CZ30" s="178">
        <v>472</v>
      </c>
      <c r="DA30" s="178">
        <v>337</v>
      </c>
      <c r="DB30" s="179">
        <f t="shared" si="39"/>
        <v>71.39830508474576</v>
      </c>
      <c r="DC30" s="153">
        <f t="shared" si="40"/>
        <v>-135</v>
      </c>
      <c r="DD30" s="153">
        <v>44</v>
      </c>
      <c r="DE30" s="153">
        <v>12</v>
      </c>
      <c r="DF30" s="183">
        <f t="shared" si="49"/>
        <v>27.3</v>
      </c>
      <c r="DG30" s="178">
        <f t="shared" si="50"/>
        <v>-32</v>
      </c>
      <c r="DH30" s="190">
        <v>157</v>
      </c>
      <c r="DI30" s="185">
        <v>4672.23</v>
      </c>
      <c r="DJ30" s="185">
        <v>6949.58</v>
      </c>
      <c r="DK30" s="153">
        <f t="shared" si="51"/>
        <v>2277.3500000000004</v>
      </c>
      <c r="DL30" s="178">
        <f t="shared" si="41"/>
        <v>13</v>
      </c>
      <c r="DM30" s="178">
        <f t="shared" si="41"/>
        <v>36</v>
      </c>
      <c r="DN30" s="153">
        <f t="shared" si="42"/>
        <v>23</v>
      </c>
      <c r="DO30" s="191">
        <v>85</v>
      </c>
      <c r="DP30" s="191">
        <v>48</v>
      </c>
      <c r="DQ30" s="192">
        <f t="shared" si="43"/>
        <v>604</v>
      </c>
      <c r="DR30" s="192">
        <f t="shared" si="44"/>
        <v>444</v>
      </c>
    </row>
    <row r="31" spans="1:122" s="193" customFormat="1" ht="19.5" customHeight="1">
      <c r="A31" s="177" t="s">
        <v>112</v>
      </c>
      <c r="B31" s="178">
        <v>1110</v>
      </c>
      <c r="C31" s="178">
        <v>1197</v>
      </c>
      <c r="D31" s="179">
        <f t="shared" si="0"/>
        <v>107.83783783783785</v>
      </c>
      <c r="E31" s="153">
        <f t="shared" si="1"/>
        <v>87</v>
      </c>
      <c r="F31" s="178">
        <v>301</v>
      </c>
      <c r="G31" s="178">
        <v>203</v>
      </c>
      <c r="H31" s="179">
        <f t="shared" si="2"/>
        <v>67.44186046511628</v>
      </c>
      <c r="I31" s="153">
        <f t="shared" si="3"/>
        <v>-98</v>
      </c>
      <c r="J31" s="178">
        <v>152</v>
      </c>
      <c r="K31" s="178">
        <v>157</v>
      </c>
      <c r="L31" s="179">
        <f t="shared" si="4"/>
        <v>103.28947368421053</v>
      </c>
      <c r="M31" s="153">
        <f t="shared" si="5"/>
        <v>5</v>
      </c>
      <c r="N31" s="180">
        <v>66</v>
      </c>
      <c r="O31" s="346">
        <v>53</v>
      </c>
      <c r="P31" s="161">
        <f t="shared" si="6"/>
        <v>80.3</v>
      </c>
      <c r="Q31" s="153">
        <f t="shared" si="45"/>
        <v>-13</v>
      </c>
      <c r="R31" s="181">
        <f t="shared" si="46"/>
        <v>43.42105263157895</v>
      </c>
      <c r="S31" s="181">
        <f t="shared" si="46"/>
        <v>33.75796178343949</v>
      </c>
      <c r="T31" s="169">
        <f t="shared" si="47"/>
        <v>-9.663090848139461</v>
      </c>
      <c r="U31" s="178">
        <v>84</v>
      </c>
      <c r="V31" s="178">
        <v>99</v>
      </c>
      <c r="W31" s="182">
        <f t="shared" si="7"/>
        <v>117.85714285714286</v>
      </c>
      <c r="X31" s="153">
        <f t="shared" si="8"/>
        <v>15</v>
      </c>
      <c r="Y31" s="178">
        <v>0</v>
      </c>
      <c r="Z31" s="345">
        <v>0</v>
      </c>
      <c r="AA31" s="179" t="e">
        <f t="shared" si="9"/>
        <v>#DIV/0!</v>
      </c>
      <c r="AB31" s="153">
        <f t="shared" si="10"/>
        <v>0</v>
      </c>
      <c r="AC31" s="178">
        <v>3</v>
      </c>
      <c r="AD31" s="347">
        <v>8</v>
      </c>
      <c r="AE31" s="179">
        <f t="shared" si="11"/>
        <v>266.66666666666663</v>
      </c>
      <c r="AF31" s="153">
        <f t="shared" si="12"/>
        <v>5</v>
      </c>
      <c r="AG31" s="183">
        <v>7.747747747747748</v>
      </c>
      <c r="AH31" s="183">
        <v>8.688387635756056</v>
      </c>
      <c r="AI31" s="179">
        <f t="shared" si="13"/>
        <v>0.9406398880083087</v>
      </c>
      <c r="AJ31" s="178">
        <v>30</v>
      </c>
      <c r="AK31" s="178">
        <v>39</v>
      </c>
      <c r="AL31" s="179">
        <f t="shared" si="14"/>
        <v>130</v>
      </c>
      <c r="AM31" s="153">
        <f t="shared" si="15"/>
        <v>9</v>
      </c>
      <c r="AN31" s="183">
        <v>78.57142857142857</v>
      </c>
      <c r="AO31" s="184">
        <v>53.125</v>
      </c>
      <c r="AP31" s="179">
        <f t="shared" si="16"/>
        <v>-25.44642857142857</v>
      </c>
      <c r="AQ31" s="178"/>
      <c r="AR31" s="178"/>
      <c r="AS31" s="178"/>
      <c r="AT31" s="178"/>
      <c r="AU31" s="178">
        <v>0</v>
      </c>
      <c r="AV31" s="178">
        <v>0</v>
      </c>
      <c r="AW31" s="179" t="e">
        <f t="shared" si="17"/>
        <v>#DIV/0!</v>
      </c>
      <c r="AX31" s="153">
        <f t="shared" si="18"/>
        <v>0</v>
      </c>
      <c r="AY31" s="183" t="e">
        <v>#DIV/0!</v>
      </c>
      <c r="AZ31" s="183" t="e">
        <v>#DIV/0!</v>
      </c>
      <c r="BA31" s="183" t="e">
        <f t="shared" si="19"/>
        <v>#DIV/0!</v>
      </c>
      <c r="BB31" s="178">
        <v>5</v>
      </c>
      <c r="BC31" s="150">
        <v>11</v>
      </c>
      <c r="BD31" s="179">
        <f t="shared" si="20"/>
        <v>220.00000000000003</v>
      </c>
      <c r="BE31" s="153">
        <f t="shared" si="21"/>
        <v>6</v>
      </c>
      <c r="BF31" s="178">
        <v>5</v>
      </c>
      <c r="BG31" s="150">
        <v>11</v>
      </c>
      <c r="BH31" s="179">
        <f t="shared" si="22"/>
        <v>220.00000000000003</v>
      </c>
      <c r="BI31" s="153">
        <f t="shared" si="23"/>
        <v>6</v>
      </c>
      <c r="BJ31" s="178">
        <v>758</v>
      </c>
      <c r="BK31" s="185">
        <v>837</v>
      </c>
      <c r="BL31" s="179">
        <f t="shared" si="24"/>
        <v>110.4221635883905</v>
      </c>
      <c r="BM31" s="153">
        <f t="shared" si="25"/>
        <v>79</v>
      </c>
      <c r="BN31" s="150">
        <v>2055.5732484076434</v>
      </c>
      <c r="BO31" s="185">
        <v>2315.714285714286</v>
      </c>
      <c r="BP31" s="153">
        <f t="shared" si="26"/>
        <v>260.1410373066424</v>
      </c>
      <c r="BQ31" s="186">
        <v>23</v>
      </c>
      <c r="BR31" s="348">
        <v>22</v>
      </c>
      <c r="BS31" s="187">
        <f t="shared" si="27"/>
        <v>-1</v>
      </c>
      <c r="BT31" s="150">
        <v>40</v>
      </c>
      <c r="BU31" s="178">
        <v>85</v>
      </c>
      <c r="BV31" s="153">
        <f t="shared" si="28"/>
        <v>45</v>
      </c>
      <c r="BW31" s="178">
        <v>34</v>
      </c>
      <c r="BX31" s="178">
        <v>81</v>
      </c>
      <c r="BY31" s="153">
        <f t="shared" si="29"/>
        <v>47</v>
      </c>
      <c r="BZ31" s="183">
        <v>3.3333333333333335</v>
      </c>
      <c r="CA31" s="184">
        <v>6.3439065108514185</v>
      </c>
      <c r="CB31" s="179">
        <f t="shared" si="30"/>
        <v>3.010573177518085</v>
      </c>
      <c r="CC31" s="183">
        <v>6.936936936936937</v>
      </c>
      <c r="CD31" s="184">
        <v>7.852965747702589</v>
      </c>
      <c r="CE31" s="179">
        <f t="shared" si="31"/>
        <v>0.9160288107656518</v>
      </c>
      <c r="CF31" s="178"/>
      <c r="CG31" s="178"/>
      <c r="CH31" s="178"/>
      <c r="CI31" s="178"/>
      <c r="CJ31" s="178">
        <v>111</v>
      </c>
      <c r="CK31" s="178">
        <v>84</v>
      </c>
      <c r="CL31" s="179">
        <f t="shared" si="32"/>
        <v>75.7</v>
      </c>
      <c r="CM31" s="153">
        <f t="shared" si="48"/>
        <v>-27</v>
      </c>
      <c r="CN31" s="178">
        <v>283</v>
      </c>
      <c r="CO31" s="178">
        <v>225</v>
      </c>
      <c r="CP31" s="179">
        <f t="shared" si="33"/>
        <v>79.5</v>
      </c>
      <c r="CQ31" s="153">
        <f t="shared" si="34"/>
        <v>-58</v>
      </c>
      <c r="CR31" s="178">
        <v>213</v>
      </c>
      <c r="CS31" s="178">
        <v>187</v>
      </c>
      <c r="CT31" s="179">
        <f t="shared" si="35"/>
        <v>87.8</v>
      </c>
      <c r="CU31" s="153">
        <f t="shared" si="36"/>
        <v>-26</v>
      </c>
      <c r="CV31" s="178">
        <v>947</v>
      </c>
      <c r="CW31" s="178">
        <v>1000</v>
      </c>
      <c r="CX31" s="188">
        <f t="shared" si="37"/>
        <v>105.59662090813093</v>
      </c>
      <c r="CY31" s="189">
        <f t="shared" si="38"/>
        <v>53</v>
      </c>
      <c r="CZ31" s="178">
        <v>682</v>
      </c>
      <c r="DA31" s="178">
        <v>731</v>
      </c>
      <c r="DB31" s="179">
        <f t="shared" si="39"/>
        <v>107.18475073313782</v>
      </c>
      <c r="DC31" s="153">
        <f t="shared" si="40"/>
        <v>49</v>
      </c>
      <c r="DD31" s="153">
        <v>85</v>
      </c>
      <c r="DE31" s="153">
        <v>56</v>
      </c>
      <c r="DF31" s="183">
        <f t="shared" si="49"/>
        <v>65.9</v>
      </c>
      <c r="DG31" s="178">
        <f t="shared" si="50"/>
        <v>-29</v>
      </c>
      <c r="DH31" s="190">
        <v>109</v>
      </c>
      <c r="DI31" s="185">
        <v>3454.62</v>
      </c>
      <c r="DJ31" s="185">
        <v>4751.52</v>
      </c>
      <c r="DK31" s="153">
        <f t="shared" si="51"/>
        <v>1296.9000000000005</v>
      </c>
      <c r="DL31" s="178">
        <f t="shared" si="41"/>
        <v>11</v>
      </c>
      <c r="DM31" s="178">
        <f t="shared" si="41"/>
        <v>18</v>
      </c>
      <c r="DN31" s="153">
        <f t="shared" si="42"/>
        <v>7</v>
      </c>
      <c r="DO31" s="191">
        <v>118</v>
      </c>
      <c r="DP31" s="191">
        <v>90</v>
      </c>
      <c r="DQ31" s="192">
        <f t="shared" si="43"/>
        <v>876</v>
      </c>
      <c r="DR31" s="192">
        <f t="shared" si="44"/>
        <v>927</v>
      </c>
    </row>
    <row r="32" spans="1:122" s="193" customFormat="1" ht="19.5" customHeight="1">
      <c r="A32" s="177" t="s">
        <v>113</v>
      </c>
      <c r="B32" s="178">
        <v>1313</v>
      </c>
      <c r="C32" s="178">
        <v>1312</v>
      </c>
      <c r="D32" s="179">
        <f t="shared" si="0"/>
        <v>99.92383853769992</v>
      </c>
      <c r="E32" s="153">
        <f t="shared" si="1"/>
        <v>-1</v>
      </c>
      <c r="F32" s="178">
        <v>300</v>
      </c>
      <c r="G32" s="178">
        <v>220</v>
      </c>
      <c r="H32" s="179">
        <f t="shared" si="2"/>
        <v>73.33333333333333</v>
      </c>
      <c r="I32" s="153">
        <f t="shared" si="3"/>
        <v>-80</v>
      </c>
      <c r="J32" s="178">
        <v>244</v>
      </c>
      <c r="K32" s="178">
        <v>185</v>
      </c>
      <c r="L32" s="179">
        <f t="shared" si="4"/>
        <v>75.81967213114754</v>
      </c>
      <c r="M32" s="153">
        <f t="shared" si="5"/>
        <v>-59</v>
      </c>
      <c r="N32" s="180">
        <v>157</v>
      </c>
      <c r="O32" s="346">
        <v>107</v>
      </c>
      <c r="P32" s="161">
        <f t="shared" si="6"/>
        <v>68.2</v>
      </c>
      <c r="Q32" s="153">
        <f t="shared" si="45"/>
        <v>-50</v>
      </c>
      <c r="R32" s="181">
        <f t="shared" si="46"/>
        <v>64.34426229508196</v>
      </c>
      <c r="S32" s="181">
        <f t="shared" si="46"/>
        <v>57.83783783783784</v>
      </c>
      <c r="T32" s="169">
        <f t="shared" si="47"/>
        <v>-6.5064244572441226</v>
      </c>
      <c r="U32" s="178">
        <v>84</v>
      </c>
      <c r="V32" s="178">
        <v>74</v>
      </c>
      <c r="W32" s="182">
        <f t="shared" si="7"/>
        <v>88.09523809523809</v>
      </c>
      <c r="X32" s="153">
        <f t="shared" si="8"/>
        <v>-10</v>
      </c>
      <c r="Y32" s="178">
        <v>0</v>
      </c>
      <c r="Z32" s="345">
        <v>0</v>
      </c>
      <c r="AA32" s="179" t="e">
        <f t="shared" si="9"/>
        <v>#DIV/0!</v>
      </c>
      <c r="AB32" s="153">
        <f t="shared" si="10"/>
        <v>0</v>
      </c>
      <c r="AC32" s="178">
        <v>4</v>
      </c>
      <c r="AD32" s="347">
        <v>3</v>
      </c>
      <c r="AE32" s="179">
        <f t="shared" si="11"/>
        <v>75</v>
      </c>
      <c r="AF32" s="153">
        <f t="shared" si="12"/>
        <v>-1</v>
      </c>
      <c r="AG32" s="183">
        <v>6.626047220106626</v>
      </c>
      <c r="AH32" s="183">
        <v>5.945121951219512</v>
      </c>
      <c r="AI32" s="179">
        <f t="shared" si="13"/>
        <v>-0.6809252688871137</v>
      </c>
      <c r="AJ32" s="178">
        <v>146</v>
      </c>
      <c r="AK32" s="178">
        <v>76</v>
      </c>
      <c r="AL32" s="179">
        <f t="shared" si="14"/>
        <v>52.054794520547944</v>
      </c>
      <c r="AM32" s="153">
        <f t="shared" si="15"/>
        <v>-70</v>
      </c>
      <c r="AN32" s="183">
        <v>96.7741935483871</v>
      </c>
      <c r="AO32" s="184">
        <v>88.88888888888889</v>
      </c>
      <c r="AP32" s="179">
        <f t="shared" si="16"/>
        <v>-7.8853046594982175</v>
      </c>
      <c r="AQ32" s="178"/>
      <c r="AR32" s="178"/>
      <c r="AS32" s="178"/>
      <c r="AT32" s="178"/>
      <c r="AU32" s="178">
        <v>0</v>
      </c>
      <c r="AV32" s="178">
        <v>2</v>
      </c>
      <c r="AW32" s="179" t="e">
        <f t="shared" si="17"/>
        <v>#DIV/0!</v>
      </c>
      <c r="AX32" s="153">
        <f t="shared" si="18"/>
        <v>2</v>
      </c>
      <c r="AY32" s="183" t="e">
        <v>#DIV/0!</v>
      </c>
      <c r="AZ32" s="183" t="e">
        <v>#DIV/0!</v>
      </c>
      <c r="BA32" s="183" t="e">
        <f t="shared" si="19"/>
        <v>#DIV/0!</v>
      </c>
      <c r="BB32" s="178">
        <v>0</v>
      </c>
      <c r="BC32" s="150">
        <v>3</v>
      </c>
      <c r="BD32" s="179" t="e">
        <f t="shared" si="20"/>
        <v>#DIV/0!</v>
      </c>
      <c r="BE32" s="153">
        <f t="shared" si="21"/>
        <v>3</v>
      </c>
      <c r="BF32" s="178">
        <v>0</v>
      </c>
      <c r="BG32" s="150">
        <v>3</v>
      </c>
      <c r="BH32" s="179" t="e">
        <f t="shared" si="22"/>
        <v>#DIV/0!</v>
      </c>
      <c r="BI32" s="153">
        <f t="shared" si="23"/>
        <v>3</v>
      </c>
      <c r="BJ32" s="178">
        <v>943</v>
      </c>
      <c r="BK32" s="185">
        <v>994</v>
      </c>
      <c r="BL32" s="179">
        <f t="shared" si="24"/>
        <v>105.40827147401907</v>
      </c>
      <c r="BM32" s="153">
        <f t="shared" si="25"/>
        <v>51</v>
      </c>
      <c r="BN32" s="150">
        <v>1613.771712158809</v>
      </c>
      <c r="BO32" s="185">
        <v>1888.7945670628183</v>
      </c>
      <c r="BP32" s="153">
        <f t="shared" si="26"/>
        <v>275.02285490400936</v>
      </c>
      <c r="BQ32" s="186">
        <v>25</v>
      </c>
      <c r="BR32" s="348">
        <v>26</v>
      </c>
      <c r="BS32" s="187">
        <f t="shared" si="27"/>
        <v>1</v>
      </c>
      <c r="BT32" s="150">
        <v>47</v>
      </c>
      <c r="BU32" s="178">
        <v>58</v>
      </c>
      <c r="BV32" s="153">
        <f t="shared" si="28"/>
        <v>11</v>
      </c>
      <c r="BW32" s="178">
        <v>32</v>
      </c>
      <c r="BX32" s="178">
        <v>49</v>
      </c>
      <c r="BY32" s="153">
        <f t="shared" si="29"/>
        <v>17</v>
      </c>
      <c r="BZ32" s="183">
        <v>2.437166793602437</v>
      </c>
      <c r="CA32" s="184">
        <v>3.277439024390244</v>
      </c>
      <c r="CB32" s="179">
        <f t="shared" si="30"/>
        <v>0.8402722307878068</v>
      </c>
      <c r="CC32" s="183">
        <v>9.13937547600914</v>
      </c>
      <c r="CD32" s="184">
        <v>6.554878048780488</v>
      </c>
      <c r="CE32" s="179">
        <f t="shared" si="31"/>
        <v>-2.584497427228653</v>
      </c>
      <c r="CF32" s="178"/>
      <c r="CG32" s="178"/>
      <c r="CH32" s="178"/>
      <c r="CI32" s="178"/>
      <c r="CJ32" s="178">
        <v>120</v>
      </c>
      <c r="CK32" s="178">
        <v>80</v>
      </c>
      <c r="CL32" s="179">
        <f t="shared" si="32"/>
        <v>66.7</v>
      </c>
      <c r="CM32" s="153">
        <f t="shared" si="48"/>
        <v>-40</v>
      </c>
      <c r="CN32" s="178">
        <v>318</v>
      </c>
      <c r="CO32" s="178">
        <v>215</v>
      </c>
      <c r="CP32" s="179">
        <f t="shared" si="33"/>
        <v>67.6</v>
      </c>
      <c r="CQ32" s="153">
        <f t="shared" si="34"/>
        <v>-103</v>
      </c>
      <c r="CR32" s="178">
        <v>302</v>
      </c>
      <c r="CS32" s="178">
        <v>204</v>
      </c>
      <c r="CT32" s="179">
        <f t="shared" si="35"/>
        <v>67.5</v>
      </c>
      <c r="CU32" s="153">
        <f t="shared" si="36"/>
        <v>-98</v>
      </c>
      <c r="CV32" s="178">
        <v>1106</v>
      </c>
      <c r="CW32" s="178">
        <v>1148</v>
      </c>
      <c r="CX32" s="188">
        <f t="shared" si="37"/>
        <v>103.79746835443038</v>
      </c>
      <c r="CY32" s="189">
        <f t="shared" si="38"/>
        <v>42</v>
      </c>
      <c r="CZ32" s="178">
        <v>831</v>
      </c>
      <c r="DA32" s="178">
        <v>878</v>
      </c>
      <c r="DB32" s="179">
        <f t="shared" si="39"/>
        <v>105.65583634175692</v>
      </c>
      <c r="DC32" s="153">
        <f t="shared" si="40"/>
        <v>47</v>
      </c>
      <c r="DD32" s="153">
        <v>51</v>
      </c>
      <c r="DE32" s="153">
        <v>21</v>
      </c>
      <c r="DF32" s="183">
        <f t="shared" si="49"/>
        <v>41.2</v>
      </c>
      <c r="DG32" s="178">
        <f t="shared" si="50"/>
        <v>-30</v>
      </c>
      <c r="DH32" s="190">
        <v>83</v>
      </c>
      <c r="DI32" s="185">
        <v>3574.14</v>
      </c>
      <c r="DJ32" s="185">
        <v>4523.86</v>
      </c>
      <c r="DK32" s="153">
        <f t="shared" si="51"/>
        <v>949.7199999999998</v>
      </c>
      <c r="DL32" s="178">
        <f t="shared" si="41"/>
        <v>22</v>
      </c>
      <c r="DM32" s="178">
        <f t="shared" si="41"/>
        <v>55</v>
      </c>
      <c r="DN32" s="153">
        <f t="shared" si="42"/>
        <v>33</v>
      </c>
      <c r="DO32" s="191">
        <v>122</v>
      </c>
      <c r="DP32" s="191">
        <v>122</v>
      </c>
      <c r="DQ32" s="192">
        <f t="shared" si="43"/>
        <v>1065</v>
      </c>
      <c r="DR32" s="192">
        <f t="shared" si="44"/>
        <v>1116</v>
      </c>
    </row>
    <row r="33" spans="1:122" s="193" customFormat="1" ht="19.5" customHeight="1">
      <c r="A33" s="177" t="s">
        <v>114</v>
      </c>
      <c r="B33" s="178">
        <v>3018</v>
      </c>
      <c r="C33" s="178">
        <v>2386</v>
      </c>
      <c r="D33" s="179">
        <f t="shared" si="0"/>
        <v>79.05897945659378</v>
      </c>
      <c r="E33" s="153">
        <f t="shared" si="1"/>
        <v>-632</v>
      </c>
      <c r="F33" s="178">
        <v>477</v>
      </c>
      <c r="G33" s="178">
        <v>348</v>
      </c>
      <c r="H33" s="179">
        <f t="shared" si="2"/>
        <v>72.95597484276729</v>
      </c>
      <c r="I33" s="153">
        <f t="shared" si="3"/>
        <v>-129</v>
      </c>
      <c r="J33" s="178">
        <v>282</v>
      </c>
      <c r="K33" s="178">
        <v>311</v>
      </c>
      <c r="L33" s="179">
        <f t="shared" si="4"/>
        <v>110.28368794326242</v>
      </c>
      <c r="M33" s="153">
        <f t="shared" si="5"/>
        <v>29</v>
      </c>
      <c r="N33" s="180">
        <v>84</v>
      </c>
      <c r="O33" s="346">
        <v>164</v>
      </c>
      <c r="P33" s="161">
        <f t="shared" si="6"/>
        <v>195.2</v>
      </c>
      <c r="Q33" s="153">
        <f t="shared" si="45"/>
        <v>80</v>
      </c>
      <c r="R33" s="181">
        <f t="shared" si="46"/>
        <v>29.78723404255319</v>
      </c>
      <c r="S33" s="181">
        <f t="shared" si="46"/>
        <v>52.73311897106109</v>
      </c>
      <c r="T33" s="169">
        <f t="shared" si="47"/>
        <v>22.945884928507898</v>
      </c>
      <c r="U33" s="178">
        <v>177</v>
      </c>
      <c r="V33" s="178">
        <v>122</v>
      </c>
      <c r="W33" s="182">
        <f t="shared" si="7"/>
        <v>68.92655367231639</v>
      </c>
      <c r="X33" s="153">
        <f t="shared" si="8"/>
        <v>-55</v>
      </c>
      <c r="Y33" s="178">
        <v>0</v>
      </c>
      <c r="Z33" s="345">
        <v>0</v>
      </c>
      <c r="AA33" s="179" t="e">
        <f t="shared" si="9"/>
        <v>#DIV/0!</v>
      </c>
      <c r="AB33" s="153">
        <f t="shared" si="10"/>
        <v>0</v>
      </c>
      <c r="AC33" s="178">
        <v>7</v>
      </c>
      <c r="AD33" s="185">
        <v>7</v>
      </c>
      <c r="AE33" s="179">
        <f t="shared" si="11"/>
        <v>100</v>
      </c>
      <c r="AF33" s="153">
        <f t="shared" si="12"/>
        <v>0</v>
      </c>
      <c r="AG33" s="183">
        <v>6.560636182902585</v>
      </c>
      <c r="AH33" s="183">
        <v>6.160938809723386</v>
      </c>
      <c r="AI33" s="179">
        <f t="shared" si="13"/>
        <v>-0.3996973731791993</v>
      </c>
      <c r="AJ33" s="178">
        <v>364</v>
      </c>
      <c r="AK33" s="178">
        <v>152</v>
      </c>
      <c r="AL33" s="179">
        <f t="shared" si="14"/>
        <v>41.75824175824176</v>
      </c>
      <c r="AM33" s="153">
        <f t="shared" si="15"/>
        <v>-212</v>
      </c>
      <c r="AN33" s="183">
        <v>56.61764705882353</v>
      </c>
      <c r="AO33" s="184">
        <v>71.42857142857143</v>
      </c>
      <c r="AP33" s="179">
        <f t="shared" si="16"/>
        <v>14.810924369747902</v>
      </c>
      <c r="AQ33" s="178"/>
      <c r="AR33" s="178"/>
      <c r="AS33" s="178"/>
      <c r="AT33" s="178"/>
      <c r="AU33" s="178">
        <v>1</v>
      </c>
      <c r="AV33" s="178">
        <v>0</v>
      </c>
      <c r="AW33" s="179">
        <f t="shared" si="17"/>
        <v>0</v>
      </c>
      <c r="AX33" s="153">
        <f t="shared" si="18"/>
        <v>-1</v>
      </c>
      <c r="AY33" s="183" t="e">
        <v>#DIV/0!</v>
      </c>
      <c r="AZ33" s="183" t="e">
        <v>#DIV/0!</v>
      </c>
      <c r="BA33" s="183" t="e">
        <f t="shared" si="19"/>
        <v>#DIV/0!</v>
      </c>
      <c r="BB33" s="178">
        <v>15</v>
      </c>
      <c r="BC33" s="150">
        <v>19</v>
      </c>
      <c r="BD33" s="179">
        <f t="shared" si="20"/>
        <v>126.66666666666666</v>
      </c>
      <c r="BE33" s="153">
        <f t="shared" si="21"/>
        <v>4</v>
      </c>
      <c r="BF33" s="178">
        <v>15</v>
      </c>
      <c r="BG33" s="150">
        <v>19</v>
      </c>
      <c r="BH33" s="179">
        <f t="shared" si="22"/>
        <v>126.66666666666666</v>
      </c>
      <c r="BI33" s="153">
        <f t="shared" si="23"/>
        <v>4</v>
      </c>
      <c r="BJ33" s="178">
        <v>2135</v>
      </c>
      <c r="BK33" s="185">
        <v>1848</v>
      </c>
      <c r="BL33" s="179">
        <f t="shared" si="24"/>
        <v>86.55737704918033</v>
      </c>
      <c r="BM33" s="153">
        <f t="shared" si="25"/>
        <v>-287</v>
      </c>
      <c r="BN33" s="150">
        <v>2500.1507159005273</v>
      </c>
      <c r="BO33" s="185">
        <v>2783.864915572233</v>
      </c>
      <c r="BP33" s="153">
        <f t="shared" si="26"/>
        <v>283.7141996717055</v>
      </c>
      <c r="BQ33" s="186">
        <v>24</v>
      </c>
      <c r="BR33" s="348">
        <v>22</v>
      </c>
      <c r="BS33" s="187">
        <f t="shared" si="27"/>
        <v>-2</v>
      </c>
      <c r="BT33" s="150">
        <v>137</v>
      </c>
      <c r="BU33" s="18">
        <v>130</v>
      </c>
      <c r="BV33" s="153">
        <f t="shared" si="28"/>
        <v>-7</v>
      </c>
      <c r="BW33" s="178">
        <v>103</v>
      </c>
      <c r="BX33" s="178">
        <v>108</v>
      </c>
      <c r="BY33" s="153">
        <f t="shared" si="29"/>
        <v>5</v>
      </c>
      <c r="BZ33" s="183">
        <v>6.36182902584493</v>
      </c>
      <c r="CA33" s="184">
        <v>4.610226320201174</v>
      </c>
      <c r="CB33" s="179">
        <f t="shared" si="30"/>
        <v>-1.751602705643756</v>
      </c>
      <c r="CC33" s="183">
        <v>7.289595758780649</v>
      </c>
      <c r="CD33" s="184">
        <v>7.418273260687343</v>
      </c>
      <c r="CE33" s="179">
        <f t="shared" si="31"/>
        <v>0.1286775019066937</v>
      </c>
      <c r="CF33" s="178"/>
      <c r="CG33" s="178"/>
      <c r="CH33" s="178"/>
      <c r="CI33" s="178"/>
      <c r="CJ33" s="178">
        <v>413</v>
      </c>
      <c r="CK33" s="178">
        <v>293</v>
      </c>
      <c r="CL33" s="179">
        <f t="shared" si="32"/>
        <v>70.9</v>
      </c>
      <c r="CM33" s="153">
        <f t="shared" si="48"/>
        <v>-120</v>
      </c>
      <c r="CN33" s="178">
        <v>969</v>
      </c>
      <c r="CO33" s="178">
        <v>762</v>
      </c>
      <c r="CP33" s="179">
        <f t="shared" si="33"/>
        <v>78.6</v>
      </c>
      <c r="CQ33" s="153">
        <f t="shared" si="34"/>
        <v>-207</v>
      </c>
      <c r="CR33" s="178">
        <v>692</v>
      </c>
      <c r="CS33" s="178">
        <v>636</v>
      </c>
      <c r="CT33" s="179">
        <f t="shared" si="35"/>
        <v>91.9</v>
      </c>
      <c r="CU33" s="153">
        <f t="shared" si="36"/>
        <v>-56</v>
      </c>
      <c r="CV33" s="178">
        <v>2600</v>
      </c>
      <c r="CW33" s="178">
        <v>2062</v>
      </c>
      <c r="CX33" s="188">
        <f t="shared" si="37"/>
        <v>79.3076923076923</v>
      </c>
      <c r="CY33" s="189">
        <f t="shared" si="38"/>
        <v>-538</v>
      </c>
      <c r="CZ33" s="178">
        <v>1829</v>
      </c>
      <c r="DA33" s="178">
        <v>1587</v>
      </c>
      <c r="DB33" s="179">
        <f t="shared" si="39"/>
        <v>86.76872607982504</v>
      </c>
      <c r="DC33" s="153">
        <f t="shared" si="40"/>
        <v>-242</v>
      </c>
      <c r="DD33" s="153">
        <v>440</v>
      </c>
      <c r="DE33" s="153">
        <v>399</v>
      </c>
      <c r="DF33" s="183">
        <f t="shared" si="49"/>
        <v>90.7</v>
      </c>
      <c r="DG33" s="178">
        <f t="shared" si="50"/>
        <v>-41</v>
      </c>
      <c r="DH33" s="190">
        <v>155</v>
      </c>
      <c r="DI33" s="185">
        <v>4065.53</v>
      </c>
      <c r="DJ33" s="185">
        <v>4983.12</v>
      </c>
      <c r="DK33" s="153">
        <f t="shared" si="51"/>
        <v>917.5899999999997</v>
      </c>
      <c r="DL33" s="178">
        <f t="shared" si="41"/>
        <v>6</v>
      </c>
      <c r="DM33" s="178">
        <f t="shared" si="41"/>
        <v>5</v>
      </c>
      <c r="DN33" s="153">
        <f t="shared" si="42"/>
        <v>-1</v>
      </c>
      <c r="DO33" s="191">
        <v>340</v>
      </c>
      <c r="DP33" s="191">
        <v>245</v>
      </c>
      <c r="DQ33" s="192">
        <f t="shared" si="43"/>
        <v>2475</v>
      </c>
      <c r="DR33" s="192">
        <f t="shared" si="44"/>
        <v>2093</v>
      </c>
    </row>
    <row r="34" spans="30:114" s="28" customFormat="1" ht="15">
      <c r="AD34" s="194"/>
      <c r="AO34" s="195"/>
      <c r="AV34" s="196"/>
      <c r="BK34" s="195"/>
      <c r="BR34" s="195"/>
      <c r="CA34" s="195"/>
      <c r="CD34" s="195"/>
      <c r="DH34" s="195"/>
      <c r="DI34" s="195"/>
      <c r="DJ34" s="195"/>
    </row>
    <row r="35" spans="41:114" s="28" customFormat="1" ht="12.75">
      <c r="AO35" s="195"/>
      <c r="BK35" s="195"/>
      <c r="BR35" s="195"/>
      <c r="CA35" s="195"/>
      <c r="CD35" s="195"/>
      <c r="DH35" s="195"/>
      <c r="DI35" s="195"/>
      <c r="DJ35" s="195"/>
    </row>
    <row r="36" spans="41:114" s="28" customFormat="1" ht="12.75">
      <c r="AO36" s="195"/>
      <c r="BK36" s="195"/>
      <c r="BR36" s="195"/>
      <c r="CA36" s="195"/>
      <c r="CD36" s="195"/>
      <c r="DH36" s="195"/>
      <c r="DI36" s="195"/>
      <c r="DJ36" s="195"/>
    </row>
    <row r="37" spans="41:114" s="28" customFormat="1" ht="12.75">
      <c r="AO37" s="195"/>
      <c r="BK37" s="195"/>
      <c r="BR37" s="195"/>
      <c r="CA37" s="195"/>
      <c r="CD37" s="195"/>
      <c r="DH37" s="195"/>
      <c r="DI37" s="195"/>
      <c r="DJ37" s="195"/>
    </row>
    <row r="38" spans="41:114" s="28" customFormat="1" ht="12.75">
      <c r="AO38" s="195"/>
      <c r="BK38" s="195"/>
      <c r="BR38" s="195"/>
      <c r="CA38" s="195"/>
      <c r="CD38" s="195"/>
      <c r="DH38" s="195"/>
      <c r="DI38" s="195"/>
      <c r="DJ38" s="195"/>
    </row>
    <row r="39" spans="41:114" s="18" customFormat="1" ht="12.75">
      <c r="AO39" s="197"/>
      <c r="BK39" s="197"/>
      <c r="BR39" s="197"/>
      <c r="CA39" s="197"/>
      <c r="CD39" s="197"/>
      <c r="DH39" s="197"/>
      <c r="DI39" s="197"/>
      <c r="DJ39" s="197"/>
    </row>
    <row r="40" spans="41:114" s="18" customFormat="1" ht="12.75">
      <c r="AO40" s="197"/>
      <c r="BK40" s="197"/>
      <c r="BR40" s="197"/>
      <c r="CA40" s="197"/>
      <c r="CD40" s="197"/>
      <c r="DH40" s="197"/>
      <c r="DI40" s="197"/>
      <c r="DJ40" s="197"/>
    </row>
    <row r="41" spans="41:114" s="18" customFormat="1" ht="12.75">
      <c r="AO41" s="197"/>
      <c r="BK41" s="197"/>
      <c r="BR41" s="197"/>
      <c r="CA41" s="197"/>
      <c r="CD41" s="197"/>
      <c r="DH41" s="197"/>
      <c r="DI41" s="197"/>
      <c r="DJ41" s="197"/>
    </row>
    <row r="42" spans="41:114" s="18" customFormat="1" ht="12.75">
      <c r="AO42" s="197"/>
      <c r="BK42" s="197"/>
      <c r="BR42" s="197"/>
      <c r="CA42" s="197"/>
      <c r="CD42" s="197"/>
      <c r="DH42" s="197"/>
      <c r="DI42" s="197"/>
      <c r="DJ42" s="197"/>
    </row>
    <row r="43" spans="41:114" s="18" customFormat="1" ht="12.75">
      <c r="AO43" s="197"/>
      <c r="BK43" s="197"/>
      <c r="BR43" s="197"/>
      <c r="CA43" s="197"/>
      <c r="CD43" s="197"/>
      <c r="DH43" s="197"/>
      <c r="DI43" s="197"/>
      <c r="DJ43" s="197"/>
    </row>
    <row r="44" spans="41:114" s="18" customFormat="1" ht="12.75">
      <c r="AO44" s="197"/>
      <c r="BK44" s="197"/>
      <c r="BR44" s="197"/>
      <c r="CA44" s="197"/>
      <c r="CD44" s="197"/>
      <c r="DH44" s="197"/>
      <c r="DI44" s="197"/>
      <c r="DJ44" s="197"/>
    </row>
    <row r="45" spans="41:114" s="18" customFormat="1" ht="12.75">
      <c r="AO45" s="197"/>
      <c r="BK45" s="197"/>
      <c r="BR45" s="197"/>
      <c r="CA45" s="197"/>
      <c r="CD45" s="197"/>
      <c r="DH45" s="197"/>
      <c r="DI45" s="197"/>
      <c r="DJ45" s="197"/>
    </row>
    <row r="46" spans="41:114" s="18" customFormat="1" ht="12.75">
      <c r="AO46" s="197"/>
      <c r="BK46" s="197"/>
      <c r="BR46" s="197"/>
      <c r="CA46" s="197"/>
      <c r="CD46" s="197"/>
      <c r="DH46" s="197"/>
      <c r="DI46" s="197"/>
      <c r="DJ46" s="197"/>
    </row>
    <row r="47" spans="41:114" s="18" customFormat="1" ht="12.75">
      <c r="AO47" s="197"/>
      <c r="BK47" s="197"/>
      <c r="BR47" s="197"/>
      <c r="CA47" s="197"/>
      <c r="CD47" s="197"/>
      <c r="DH47" s="197"/>
      <c r="DI47" s="197"/>
      <c r="DJ47" s="197"/>
    </row>
    <row r="48" spans="41:114" s="18" customFormat="1" ht="12.75">
      <c r="AO48" s="197"/>
      <c r="BK48" s="197"/>
      <c r="BR48" s="197"/>
      <c r="CA48" s="197"/>
      <c r="CD48" s="197"/>
      <c r="DH48" s="197"/>
      <c r="DI48" s="197"/>
      <c r="DJ48" s="197"/>
    </row>
    <row r="49" spans="41:114" s="18" customFormat="1" ht="12.75">
      <c r="AO49" s="197"/>
      <c r="BK49" s="197"/>
      <c r="BR49" s="197"/>
      <c r="CA49" s="197"/>
      <c r="CD49" s="197"/>
      <c r="DH49" s="197"/>
      <c r="DI49" s="197"/>
      <c r="DJ49" s="197"/>
    </row>
    <row r="50" spans="41:114" s="18" customFormat="1" ht="12.75">
      <c r="AO50" s="197"/>
      <c r="BK50" s="197"/>
      <c r="BR50" s="197"/>
      <c r="CA50" s="197"/>
      <c r="CD50" s="197"/>
      <c r="DH50" s="197"/>
      <c r="DI50" s="197"/>
      <c r="DJ50" s="197"/>
    </row>
    <row r="51" spans="41:114" s="18" customFormat="1" ht="12.75">
      <c r="AO51" s="197"/>
      <c r="BK51" s="197"/>
      <c r="BR51" s="197"/>
      <c r="CA51" s="197"/>
      <c r="CD51" s="197"/>
      <c r="DH51" s="197"/>
      <c r="DI51" s="197"/>
      <c r="DJ51" s="197"/>
    </row>
    <row r="52" spans="41:114" s="18" customFormat="1" ht="12.75">
      <c r="AO52" s="197"/>
      <c r="BK52" s="197"/>
      <c r="BR52" s="197"/>
      <c r="CA52" s="197"/>
      <c r="CD52" s="197"/>
      <c r="DH52" s="197"/>
      <c r="DI52" s="197"/>
      <c r="DJ52" s="197"/>
    </row>
    <row r="53" spans="41:114" s="18" customFormat="1" ht="12.75">
      <c r="AO53" s="197"/>
      <c r="BK53" s="197"/>
      <c r="BR53" s="197"/>
      <c r="CA53" s="197"/>
      <c r="CD53" s="197"/>
      <c r="DH53" s="197"/>
      <c r="DI53" s="197"/>
      <c r="DJ53" s="197"/>
    </row>
    <row r="54" spans="41:114" s="18" customFormat="1" ht="12.75">
      <c r="AO54" s="197"/>
      <c r="BK54" s="197"/>
      <c r="BR54" s="197"/>
      <c r="CA54" s="197"/>
      <c r="CD54" s="197"/>
      <c r="DH54" s="197"/>
      <c r="DI54" s="197"/>
      <c r="DJ54" s="197"/>
    </row>
    <row r="55" spans="41:114" s="18" customFormat="1" ht="12.75">
      <c r="AO55" s="197"/>
      <c r="BK55" s="197"/>
      <c r="BR55" s="197"/>
      <c r="CA55" s="197"/>
      <c r="CD55" s="197"/>
      <c r="DH55" s="197"/>
      <c r="DI55" s="197"/>
      <c r="DJ55" s="197"/>
    </row>
    <row r="56" spans="41:114" s="18" customFormat="1" ht="12.75">
      <c r="AO56" s="197"/>
      <c r="BK56" s="197"/>
      <c r="BR56" s="197"/>
      <c r="CA56" s="197"/>
      <c r="CD56" s="197"/>
      <c r="DH56" s="197"/>
      <c r="DI56" s="197"/>
      <c r="DJ56" s="197"/>
    </row>
    <row r="57" spans="41:114" s="18" customFormat="1" ht="12.75">
      <c r="AO57" s="197"/>
      <c r="BK57" s="197"/>
      <c r="BR57" s="197"/>
      <c r="CA57" s="197"/>
      <c r="CD57" s="197"/>
      <c r="DH57" s="197"/>
      <c r="DI57" s="197"/>
      <c r="DJ57" s="197"/>
    </row>
    <row r="58" spans="41:114" s="18" customFormat="1" ht="12.75">
      <c r="AO58" s="197"/>
      <c r="BK58" s="197"/>
      <c r="BR58" s="197"/>
      <c r="CA58" s="197"/>
      <c r="CD58" s="197"/>
      <c r="DH58" s="197"/>
      <c r="DI58" s="197"/>
      <c r="DJ58" s="197"/>
    </row>
    <row r="59" spans="41:114" s="18" customFormat="1" ht="12.75">
      <c r="AO59" s="197"/>
      <c r="BK59" s="197"/>
      <c r="BR59" s="197"/>
      <c r="CA59" s="197"/>
      <c r="CD59" s="197"/>
      <c r="DH59" s="197"/>
      <c r="DI59" s="197"/>
      <c r="DJ59" s="197"/>
    </row>
    <row r="60" spans="41:114" s="18" customFormat="1" ht="12.75">
      <c r="AO60" s="197"/>
      <c r="BK60" s="197"/>
      <c r="BR60" s="197"/>
      <c r="CA60" s="197"/>
      <c r="CD60" s="197"/>
      <c r="DH60" s="197"/>
      <c r="DI60" s="197"/>
      <c r="DJ60" s="197"/>
    </row>
    <row r="61" spans="41:114" s="18" customFormat="1" ht="12.75">
      <c r="AO61" s="197"/>
      <c r="BK61" s="197"/>
      <c r="BR61" s="197"/>
      <c r="CA61" s="197"/>
      <c r="CD61" s="197"/>
      <c r="DH61" s="197"/>
      <c r="DI61" s="197"/>
      <c r="DJ61" s="197"/>
    </row>
    <row r="62" spans="41:114" s="18" customFormat="1" ht="12.75">
      <c r="AO62" s="197"/>
      <c r="BK62" s="197"/>
      <c r="BR62" s="197"/>
      <c r="CA62" s="197"/>
      <c r="CD62" s="197"/>
      <c r="DH62" s="197"/>
      <c r="DI62" s="197"/>
      <c r="DJ62" s="197"/>
    </row>
    <row r="63" spans="41:114" s="18" customFormat="1" ht="12.75">
      <c r="AO63" s="197"/>
      <c r="BK63" s="197"/>
      <c r="BR63" s="197"/>
      <c r="CA63" s="197"/>
      <c r="CD63" s="197"/>
      <c r="DH63" s="197"/>
      <c r="DI63" s="197"/>
      <c r="DJ63" s="197"/>
    </row>
    <row r="64" spans="41:114" s="18" customFormat="1" ht="12.75">
      <c r="AO64" s="197"/>
      <c r="BK64" s="197"/>
      <c r="BR64" s="197"/>
      <c r="CA64" s="197"/>
      <c r="CD64" s="197"/>
      <c r="DH64" s="197"/>
      <c r="DI64" s="197"/>
      <c r="DJ64" s="197"/>
    </row>
    <row r="65" spans="41:114" s="18" customFormat="1" ht="12.75">
      <c r="AO65" s="197"/>
      <c r="BK65" s="197"/>
      <c r="BR65" s="197"/>
      <c r="CA65" s="197"/>
      <c r="CD65" s="197"/>
      <c r="DH65" s="197"/>
      <c r="DI65" s="197"/>
      <c r="DJ65" s="197"/>
    </row>
    <row r="66" spans="41:114" s="18" customFormat="1" ht="12.75">
      <c r="AO66" s="197"/>
      <c r="BK66" s="197"/>
      <c r="BR66" s="197"/>
      <c r="CA66" s="197"/>
      <c r="CD66" s="197"/>
      <c r="DH66" s="197"/>
      <c r="DI66" s="197"/>
      <c r="DJ66" s="197"/>
    </row>
    <row r="67" spans="41:114" s="18" customFormat="1" ht="12.75">
      <c r="AO67" s="197"/>
      <c r="BK67" s="197"/>
      <c r="BR67" s="197"/>
      <c r="CA67" s="197"/>
      <c r="CD67" s="197"/>
      <c r="DH67" s="197"/>
      <c r="DI67" s="197"/>
      <c r="DJ67" s="197"/>
    </row>
    <row r="68" spans="41:114" s="18" customFormat="1" ht="12.75">
      <c r="AO68" s="197"/>
      <c r="BK68" s="197"/>
      <c r="BR68" s="197"/>
      <c r="CA68" s="197"/>
      <c r="CD68" s="197"/>
      <c r="DH68" s="197"/>
      <c r="DI68" s="197"/>
      <c r="DJ68" s="197"/>
    </row>
    <row r="69" spans="41:114" s="18" customFormat="1" ht="12.75">
      <c r="AO69" s="197"/>
      <c r="BK69" s="197"/>
      <c r="BR69" s="197"/>
      <c r="CA69" s="197"/>
      <c r="CD69" s="197"/>
      <c r="DH69" s="197"/>
      <c r="DI69" s="197"/>
      <c r="DJ69" s="197"/>
    </row>
    <row r="70" spans="41:114" s="18" customFormat="1" ht="12.75">
      <c r="AO70" s="197"/>
      <c r="BK70" s="197"/>
      <c r="BR70" s="197"/>
      <c r="CA70" s="197"/>
      <c r="CD70" s="197"/>
      <c r="DH70" s="197"/>
      <c r="DI70" s="197"/>
      <c r="DJ70" s="197"/>
    </row>
    <row r="71" spans="41:114" s="18" customFormat="1" ht="12.75">
      <c r="AO71" s="197"/>
      <c r="BK71" s="197"/>
      <c r="BR71" s="197"/>
      <c r="CA71" s="197"/>
      <c r="CD71" s="197"/>
      <c r="DH71" s="197"/>
      <c r="DI71" s="197"/>
      <c r="DJ71" s="197"/>
    </row>
    <row r="72" spans="41:114" s="18" customFormat="1" ht="12.75">
      <c r="AO72" s="197"/>
      <c r="BK72" s="197"/>
      <c r="BR72" s="197"/>
      <c r="CA72" s="197"/>
      <c r="CD72" s="197"/>
      <c r="DH72" s="197"/>
      <c r="DI72" s="197"/>
      <c r="DJ72" s="197"/>
    </row>
    <row r="73" spans="41:114" s="18" customFormat="1" ht="12.75">
      <c r="AO73" s="197"/>
      <c r="BK73" s="197"/>
      <c r="BR73" s="197"/>
      <c r="CA73" s="197"/>
      <c r="CD73" s="197"/>
      <c r="DH73" s="197"/>
      <c r="DI73" s="197"/>
      <c r="DJ73" s="197"/>
    </row>
    <row r="74" spans="41:114" s="18" customFormat="1" ht="12.75">
      <c r="AO74" s="197"/>
      <c r="BK74" s="197"/>
      <c r="BR74" s="197"/>
      <c r="CA74" s="197"/>
      <c r="CD74" s="197"/>
      <c r="DH74" s="197"/>
      <c r="DI74" s="197"/>
      <c r="DJ74" s="197"/>
    </row>
    <row r="75" spans="41:114" s="18" customFormat="1" ht="12.75">
      <c r="AO75" s="197"/>
      <c r="BK75" s="197"/>
      <c r="BR75" s="197"/>
      <c r="CA75" s="197"/>
      <c r="CD75" s="197"/>
      <c r="DH75" s="197"/>
      <c r="DI75" s="197"/>
      <c r="DJ75" s="197"/>
    </row>
    <row r="76" spans="41:114" s="18" customFormat="1" ht="12.75">
      <c r="AO76" s="197"/>
      <c r="BK76" s="197"/>
      <c r="BR76" s="197"/>
      <c r="CA76" s="197"/>
      <c r="CD76" s="197"/>
      <c r="DH76" s="197"/>
      <c r="DI76" s="197"/>
      <c r="DJ76" s="197"/>
    </row>
    <row r="77" spans="41:114" s="18" customFormat="1" ht="12.75">
      <c r="AO77" s="197"/>
      <c r="BK77" s="197"/>
      <c r="BR77" s="197"/>
      <c r="CA77" s="197"/>
      <c r="CD77" s="197"/>
      <c r="DH77" s="197"/>
      <c r="DI77" s="197"/>
      <c r="DJ77" s="197"/>
    </row>
    <row r="78" spans="41:114" s="18" customFormat="1" ht="12.75">
      <c r="AO78" s="197"/>
      <c r="BK78" s="197"/>
      <c r="BR78" s="197"/>
      <c r="CA78" s="197"/>
      <c r="CD78" s="197"/>
      <c r="DH78" s="197"/>
      <c r="DI78" s="197"/>
      <c r="DJ78" s="197"/>
    </row>
    <row r="79" spans="41:114" s="18" customFormat="1" ht="12.75">
      <c r="AO79" s="197"/>
      <c r="BK79" s="197"/>
      <c r="BR79" s="197"/>
      <c r="CA79" s="197"/>
      <c r="CD79" s="197"/>
      <c r="DH79" s="197"/>
      <c r="DI79" s="197"/>
      <c r="DJ79" s="197"/>
    </row>
    <row r="80" spans="41:114" s="18" customFormat="1" ht="12.75">
      <c r="AO80" s="197"/>
      <c r="BK80" s="197"/>
      <c r="BR80" s="197"/>
      <c r="CA80" s="197"/>
      <c r="CD80" s="197"/>
      <c r="DH80" s="197"/>
      <c r="DI80" s="197"/>
      <c r="DJ80" s="197"/>
    </row>
    <row r="81" spans="41:114" s="18" customFormat="1" ht="12.75">
      <c r="AO81" s="197"/>
      <c r="BK81" s="197"/>
      <c r="BR81" s="197"/>
      <c r="CA81" s="197"/>
      <c r="CD81" s="197"/>
      <c r="DH81" s="197"/>
      <c r="DI81" s="197"/>
      <c r="DJ81" s="197"/>
    </row>
    <row r="82" spans="41:114" s="18" customFormat="1" ht="12.75">
      <c r="AO82" s="197"/>
      <c r="BK82" s="197"/>
      <c r="BR82" s="197"/>
      <c r="CA82" s="197"/>
      <c r="CD82" s="197"/>
      <c r="DH82" s="197"/>
      <c r="DI82" s="197"/>
      <c r="DJ82" s="197"/>
    </row>
    <row r="83" spans="41:114" s="18" customFormat="1" ht="12.75">
      <c r="AO83" s="197"/>
      <c r="BK83" s="197"/>
      <c r="BR83" s="197"/>
      <c r="CA83" s="197"/>
      <c r="CD83" s="197"/>
      <c r="DH83" s="197"/>
      <c r="DI83" s="197"/>
      <c r="DJ83" s="197"/>
    </row>
    <row r="84" spans="41:114" s="18" customFormat="1" ht="12.75">
      <c r="AO84" s="197"/>
      <c r="BK84" s="197"/>
      <c r="BR84" s="197"/>
      <c r="CA84" s="197"/>
      <c r="CD84" s="197"/>
      <c r="DH84" s="197"/>
      <c r="DI84" s="197"/>
      <c r="DJ84" s="197"/>
    </row>
    <row r="85" spans="41:114" s="18" customFormat="1" ht="12.75">
      <c r="AO85" s="197"/>
      <c r="BK85" s="197"/>
      <c r="BR85" s="197"/>
      <c r="CA85" s="197"/>
      <c r="CD85" s="197"/>
      <c r="DH85" s="197"/>
      <c r="DI85" s="197"/>
      <c r="DJ85" s="197"/>
    </row>
    <row r="86" spans="41:114" s="18" customFormat="1" ht="12.75">
      <c r="AO86" s="197"/>
      <c r="BK86" s="197"/>
      <c r="BR86" s="197"/>
      <c r="CA86" s="197"/>
      <c r="CD86" s="197"/>
      <c r="DH86" s="197"/>
      <c r="DI86" s="197"/>
      <c r="DJ86" s="197"/>
    </row>
    <row r="87" spans="41:114" s="18" customFormat="1" ht="12.75">
      <c r="AO87" s="197"/>
      <c r="BK87" s="197"/>
      <c r="BR87" s="197"/>
      <c r="CA87" s="197"/>
      <c r="CD87" s="197"/>
      <c r="DH87" s="197"/>
      <c r="DI87" s="197"/>
      <c r="DJ87" s="197"/>
    </row>
    <row r="88" spans="41:114" s="18" customFormat="1" ht="12.75">
      <c r="AO88" s="197"/>
      <c r="BK88" s="197"/>
      <c r="BR88" s="197"/>
      <c r="CA88" s="197"/>
      <c r="CD88" s="197"/>
      <c r="DH88" s="197"/>
      <c r="DI88" s="197"/>
      <c r="DJ88" s="197"/>
    </row>
    <row r="89" spans="41:114" s="18" customFormat="1" ht="12.75">
      <c r="AO89" s="197"/>
      <c r="BK89" s="197"/>
      <c r="BR89" s="197"/>
      <c r="CA89" s="197"/>
      <c r="CD89" s="197"/>
      <c r="DH89" s="197"/>
      <c r="DI89" s="197"/>
      <c r="DJ89" s="197"/>
    </row>
    <row r="90" spans="41:114" s="18" customFormat="1" ht="12.75">
      <c r="AO90" s="197"/>
      <c r="BK90" s="197"/>
      <c r="BR90" s="197"/>
      <c r="CA90" s="197"/>
      <c r="CD90" s="197"/>
      <c r="DH90" s="197"/>
      <c r="DI90" s="197"/>
      <c r="DJ90" s="197"/>
    </row>
    <row r="91" spans="41:114" s="18" customFormat="1" ht="12.75">
      <c r="AO91" s="197"/>
      <c r="BK91" s="197"/>
      <c r="BR91" s="197"/>
      <c r="CA91" s="197"/>
      <c r="CD91" s="197"/>
      <c r="DH91" s="197"/>
      <c r="DI91" s="197"/>
      <c r="DJ91" s="197"/>
    </row>
    <row r="92" spans="41:114" s="18" customFormat="1" ht="12.75">
      <c r="AO92" s="197"/>
      <c r="BK92" s="197"/>
      <c r="BR92" s="197"/>
      <c r="CA92" s="197"/>
      <c r="CD92" s="197"/>
      <c r="DH92" s="197"/>
      <c r="DI92" s="197"/>
      <c r="DJ92" s="197"/>
    </row>
    <row r="93" spans="41:114" s="18" customFormat="1" ht="12.75">
      <c r="AO93" s="197"/>
      <c r="BK93" s="197"/>
      <c r="BR93" s="197"/>
      <c r="CA93" s="197"/>
      <c r="CD93" s="197"/>
      <c r="DH93" s="197"/>
      <c r="DI93" s="197"/>
      <c r="DJ93" s="197"/>
    </row>
    <row r="94" spans="41:114" s="18" customFormat="1" ht="12.75">
      <c r="AO94" s="197"/>
      <c r="BK94" s="197"/>
      <c r="BR94" s="197"/>
      <c r="CA94" s="197"/>
      <c r="CD94" s="197"/>
      <c r="DH94" s="197"/>
      <c r="DI94" s="197"/>
      <c r="DJ94" s="197"/>
    </row>
    <row r="95" spans="41:114" s="18" customFormat="1" ht="12.75">
      <c r="AO95" s="197"/>
      <c r="BK95" s="197"/>
      <c r="BR95" s="197"/>
      <c r="CA95" s="197"/>
      <c r="CD95" s="197"/>
      <c r="DH95" s="197"/>
      <c r="DI95" s="197"/>
      <c r="DJ95" s="197"/>
    </row>
    <row r="96" spans="41:114" s="18" customFormat="1" ht="12.75">
      <c r="AO96" s="197"/>
      <c r="BK96" s="197"/>
      <c r="BR96" s="197"/>
      <c r="CA96" s="197"/>
      <c r="CD96" s="197"/>
      <c r="DH96" s="197"/>
      <c r="DI96" s="197"/>
      <c r="DJ96" s="197"/>
    </row>
    <row r="97" spans="41:114" s="18" customFormat="1" ht="12.75">
      <c r="AO97" s="197"/>
      <c r="BK97" s="197"/>
      <c r="BR97" s="197"/>
      <c r="CA97" s="197"/>
      <c r="CD97" s="197"/>
      <c r="DH97" s="197"/>
      <c r="DI97" s="197"/>
      <c r="DJ97" s="197"/>
    </row>
    <row r="98" spans="41:114" s="18" customFormat="1" ht="12.75">
      <c r="AO98" s="197"/>
      <c r="BK98" s="197"/>
      <c r="BR98" s="197"/>
      <c r="CA98" s="197"/>
      <c r="CD98" s="197"/>
      <c r="DH98" s="197"/>
      <c r="DI98" s="197"/>
      <c r="DJ98" s="197"/>
    </row>
    <row r="99" spans="41:114" s="18" customFormat="1" ht="12.75">
      <c r="AO99" s="197"/>
      <c r="BK99" s="197"/>
      <c r="BR99" s="197"/>
      <c r="CA99" s="197"/>
      <c r="CD99" s="197"/>
      <c r="DH99" s="197"/>
      <c r="DI99" s="197"/>
      <c r="DJ99" s="197"/>
    </row>
    <row r="100" spans="41:114" s="18" customFormat="1" ht="12.75">
      <c r="AO100" s="197"/>
      <c r="BK100" s="197"/>
      <c r="BR100" s="197"/>
      <c r="CA100" s="197"/>
      <c r="CD100" s="197"/>
      <c r="DH100" s="197"/>
      <c r="DI100" s="197"/>
      <c r="DJ100" s="197"/>
    </row>
    <row r="101" spans="41:114" s="18" customFormat="1" ht="12.75">
      <c r="AO101" s="197"/>
      <c r="BK101" s="197"/>
      <c r="BR101" s="197"/>
      <c r="CA101" s="197"/>
      <c r="CD101" s="197"/>
      <c r="DH101" s="197"/>
      <c r="DI101" s="197"/>
      <c r="DJ101" s="197"/>
    </row>
    <row r="102" spans="41:114" s="18" customFormat="1" ht="12.75">
      <c r="AO102" s="197"/>
      <c r="BK102" s="197"/>
      <c r="BR102" s="197"/>
      <c r="CA102" s="197"/>
      <c r="CD102" s="197"/>
      <c r="DH102" s="197"/>
      <c r="DI102" s="197"/>
      <c r="DJ102" s="197"/>
    </row>
    <row r="103" spans="41:114" s="18" customFormat="1" ht="12.75">
      <c r="AO103" s="197"/>
      <c r="BK103" s="197"/>
      <c r="BR103" s="197"/>
      <c r="CA103" s="197"/>
      <c r="CD103" s="197"/>
      <c r="DH103" s="197"/>
      <c r="DI103" s="197"/>
      <c r="DJ103" s="197"/>
    </row>
    <row r="104" spans="41:114" s="18" customFormat="1" ht="12.75">
      <c r="AO104" s="197"/>
      <c r="BK104" s="197"/>
      <c r="BR104" s="197"/>
      <c r="CA104" s="197"/>
      <c r="CD104" s="197"/>
      <c r="DH104" s="197"/>
      <c r="DI104" s="197"/>
      <c r="DJ104" s="197"/>
    </row>
    <row r="105" spans="41:114" s="18" customFormat="1" ht="12.75">
      <c r="AO105" s="197"/>
      <c r="BK105" s="197"/>
      <c r="BR105" s="197"/>
      <c r="CA105" s="197"/>
      <c r="CD105" s="197"/>
      <c r="DH105" s="197"/>
      <c r="DI105" s="197"/>
      <c r="DJ105" s="197"/>
    </row>
    <row r="106" spans="41:114" s="18" customFormat="1" ht="12.75">
      <c r="AO106" s="197"/>
      <c r="BK106" s="197"/>
      <c r="BR106" s="197"/>
      <c r="CA106" s="197"/>
      <c r="CD106" s="197"/>
      <c r="DH106" s="197"/>
      <c r="DI106" s="197"/>
      <c r="DJ106" s="197"/>
    </row>
    <row r="107" spans="41:114" s="18" customFormat="1" ht="12.75">
      <c r="AO107" s="197"/>
      <c r="BK107" s="197"/>
      <c r="BR107" s="197"/>
      <c r="CA107" s="197"/>
      <c r="CD107" s="197"/>
      <c r="DH107" s="197"/>
      <c r="DI107" s="197"/>
      <c r="DJ107" s="197"/>
    </row>
    <row r="108" spans="41:114" s="18" customFormat="1" ht="12.75">
      <c r="AO108" s="197"/>
      <c r="BK108" s="197"/>
      <c r="BR108" s="197"/>
      <c r="CA108" s="197"/>
      <c r="CD108" s="197"/>
      <c r="DH108" s="197"/>
      <c r="DI108" s="197"/>
      <c r="DJ108" s="197"/>
    </row>
    <row r="109" spans="41:114" s="18" customFormat="1" ht="12.75">
      <c r="AO109" s="197"/>
      <c r="BK109" s="197"/>
      <c r="BR109" s="197"/>
      <c r="CA109" s="197"/>
      <c r="CD109" s="197"/>
      <c r="DH109" s="197"/>
      <c r="DI109" s="197"/>
      <c r="DJ109" s="197"/>
    </row>
    <row r="110" spans="41:114" s="18" customFormat="1" ht="12.75">
      <c r="AO110" s="197"/>
      <c r="BK110" s="197"/>
      <c r="BR110" s="197"/>
      <c r="CA110" s="197"/>
      <c r="CD110" s="197"/>
      <c r="DH110" s="197"/>
      <c r="DI110" s="197"/>
      <c r="DJ110" s="197"/>
    </row>
    <row r="111" spans="41:114" s="18" customFormat="1" ht="12.75">
      <c r="AO111" s="197"/>
      <c r="BK111" s="197"/>
      <c r="BR111" s="197"/>
      <c r="CA111" s="197"/>
      <c r="CD111" s="197"/>
      <c r="DH111" s="197"/>
      <c r="DI111" s="197"/>
      <c r="DJ111" s="197"/>
    </row>
    <row r="112" spans="41:114" s="18" customFormat="1" ht="12.75">
      <c r="AO112" s="197"/>
      <c r="BK112" s="197"/>
      <c r="BR112" s="197"/>
      <c r="CA112" s="197"/>
      <c r="CD112" s="197"/>
      <c r="DH112" s="197"/>
      <c r="DI112" s="197"/>
      <c r="DJ112" s="197"/>
    </row>
    <row r="113" spans="41:114" s="18" customFormat="1" ht="12.75">
      <c r="AO113" s="197"/>
      <c r="BK113" s="197"/>
      <c r="BR113" s="197"/>
      <c r="CA113" s="197"/>
      <c r="CD113" s="197"/>
      <c r="DH113" s="197"/>
      <c r="DI113" s="197"/>
      <c r="DJ113" s="197"/>
    </row>
    <row r="114" spans="41:114" s="18" customFormat="1" ht="12.75">
      <c r="AO114" s="197"/>
      <c r="BK114" s="197"/>
      <c r="BR114" s="197"/>
      <c r="CA114" s="197"/>
      <c r="CD114" s="197"/>
      <c r="DH114" s="197"/>
      <c r="DI114" s="197"/>
      <c r="DJ114" s="197"/>
    </row>
    <row r="115" spans="41:114" s="18" customFormat="1" ht="12.75">
      <c r="AO115" s="197"/>
      <c r="BK115" s="197"/>
      <c r="BR115" s="197"/>
      <c r="CA115" s="197"/>
      <c r="CD115" s="197"/>
      <c r="DH115" s="197"/>
      <c r="DI115" s="197"/>
      <c r="DJ115" s="197"/>
    </row>
    <row r="116" spans="41:114" s="18" customFormat="1" ht="12.75">
      <c r="AO116" s="197"/>
      <c r="BK116" s="197"/>
      <c r="BR116" s="197"/>
      <c r="CA116" s="197"/>
      <c r="CD116" s="197"/>
      <c r="DH116" s="197"/>
      <c r="DI116" s="197"/>
      <c r="DJ116" s="197"/>
    </row>
    <row r="117" spans="41:114" s="18" customFormat="1" ht="12.75">
      <c r="AO117" s="197"/>
      <c r="BK117" s="197"/>
      <c r="BR117" s="197"/>
      <c r="CA117" s="197"/>
      <c r="CD117" s="197"/>
      <c r="DH117" s="197"/>
      <c r="DI117" s="197"/>
      <c r="DJ117" s="197"/>
    </row>
    <row r="118" spans="41:114" s="18" customFormat="1" ht="12.75">
      <c r="AO118" s="197"/>
      <c r="BK118" s="197"/>
      <c r="BR118" s="197"/>
      <c r="CA118" s="197"/>
      <c r="CD118" s="197"/>
      <c r="DH118" s="197"/>
      <c r="DI118" s="197"/>
      <c r="DJ118" s="197"/>
    </row>
    <row r="119" spans="41:114" s="18" customFormat="1" ht="12.75">
      <c r="AO119" s="197"/>
      <c r="BK119" s="197"/>
      <c r="BR119" s="197"/>
      <c r="CA119" s="197"/>
      <c r="CD119" s="197"/>
      <c r="DH119" s="197"/>
      <c r="DI119" s="197"/>
      <c r="DJ119" s="197"/>
    </row>
    <row r="120" spans="41:114" s="18" customFormat="1" ht="12.75">
      <c r="AO120" s="197"/>
      <c r="BK120" s="197"/>
      <c r="BR120" s="197"/>
      <c r="CA120" s="197"/>
      <c r="CD120" s="197"/>
      <c r="DH120" s="197"/>
      <c r="DI120" s="197"/>
      <c r="DJ120" s="197"/>
    </row>
    <row r="121" spans="41:114" s="18" customFormat="1" ht="12.75">
      <c r="AO121" s="197"/>
      <c r="BK121" s="197"/>
      <c r="BR121" s="197"/>
      <c r="CA121" s="197"/>
      <c r="CD121" s="197"/>
      <c r="DH121" s="197"/>
      <c r="DI121" s="197"/>
      <c r="DJ121" s="197"/>
    </row>
    <row r="122" spans="41:114" s="18" customFormat="1" ht="12.75">
      <c r="AO122" s="197"/>
      <c r="BK122" s="197"/>
      <c r="BR122" s="197"/>
      <c r="CA122" s="197"/>
      <c r="CD122" s="197"/>
      <c r="DH122" s="197"/>
      <c r="DI122" s="197"/>
      <c r="DJ122" s="197"/>
    </row>
  </sheetData>
  <sheetProtection/>
  <mergeCells count="133">
    <mergeCell ref="CR8:CR9"/>
    <mergeCell ref="CS8:CS9"/>
    <mergeCell ref="CJ8:CJ9"/>
    <mergeCell ref="CK8:CK9"/>
    <mergeCell ref="CN8:CN9"/>
    <mergeCell ref="CO8:CO9"/>
    <mergeCell ref="DJ7:DJ8"/>
    <mergeCell ref="DK7:DK8"/>
    <mergeCell ref="BG7:BG8"/>
    <mergeCell ref="CP7:CQ7"/>
    <mergeCell ref="CT7:CU7"/>
    <mergeCell ref="CN7:CO7"/>
    <mergeCell ref="CR7:CS7"/>
    <mergeCell ref="BP7:BP8"/>
    <mergeCell ref="BN7:BN8"/>
    <mergeCell ref="CD7:CD8"/>
    <mergeCell ref="AP7:AP8"/>
    <mergeCell ref="AS7:AT7"/>
    <mergeCell ref="DL4:DN6"/>
    <mergeCell ref="DN7:DN8"/>
    <mergeCell ref="BO7:BO8"/>
    <mergeCell ref="DM7:DM8"/>
    <mergeCell ref="DI4:DK6"/>
    <mergeCell ref="BN4:BP6"/>
    <mergeCell ref="DL7:DL8"/>
    <mergeCell ref="DI7:DI8"/>
    <mergeCell ref="AG7:AG8"/>
    <mergeCell ref="AK7:AK8"/>
    <mergeCell ref="AL7:AM7"/>
    <mergeCell ref="DH7:DH8"/>
    <mergeCell ref="AI7:AI8"/>
    <mergeCell ref="AJ7:AJ8"/>
    <mergeCell ref="BU7:BU8"/>
    <mergeCell ref="BV7:BV8"/>
    <mergeCell ref="BT7:BT8"/>
    <mergeCell ref="DB7:DC7"/>
    <mergeCell ref="BF7:BF8"/>
    <mergeCell ref="CZ4:DC6"/>
    <mergeCell ref="CZ7:CZ8"/>
    <mergeCell ref="DA7:DA8"/>
    <mergeCell ref="CV4:CY6"/>
    <mergeCell ref="CW7:CW8"/>
    <mergeCell ref="CV7:CV8"/>
    <mergeCell ref="CX7:CY7"/>
    <mergeCell ref="CN4:CU6"/>
    <mergeCell ref="CH6:CI6"/>
    <mergeCell ref="BC7:BC8"/>
    <mergeCell ref="BD7:BE7"/>
    <mergeCell ref="AZ7:AZ8"/>
    <mergeCell ref="BB7:BB8"/>
    <mergeCell ref="BA7:BA8"/>
    <mergeCell ref="CB7:CB8"/>
    <mergeCell ref="CE7:CE8"/>
    <mergeCell ref="BY7:BY8"/>
    <mergeCell ref="CC4:CE6"/>
    <mergeCell ref="CA7:CA8"/>
    <mergeCell ref="BZ4:CB6"/>
    <mergeCell ref="BZ7:BZ8"/>
    <mergeCell ref="CC7:CC8"/>
    <mergeCell ref="BW4:BY6"/>
    <mergeCell ref="A4:A8"/>
    <mergeCell ref="B4:E6"/>
    <mergeCell ref="F4:I6"/>
    <mergeCell ref="J4:M6"/>
    <mergeCell ref="B7:B8"/>
    <mergeCell ref="L7:M7"/>
    <mergeCell ref="K7:K8"/>
    <mergeCell ref="BK7:BK8"/>
    <mergeCell ref="BJ4:BM6"/>
    <mergeCell ref="BQ4:BS6"/>
    <mergeCell ref="BX7:BX8"/>
    <mergeCell ref="BW7:BW8"/>
    <mergeCell ref="BS7:BS8"/>
    <mergeCell ref="BR7:BR8"/>
    <mergeCell ref="BQ7:BQ8"/>
    <mergeCell ref="BJ7:BJ8"/>
    <mergeCell ref="AC7:AC8"/>
    <mergeCell ref="Z7:Z8"/>
    <mergeCell ref="V7:V8"/>
    <mergeCell ref="BT4:BV6"/>
    <mergeCell ref="AY4:BA6"/>
    <mergeCell ref="AQ7:AQ8"/>
    <mergeCell ref="AY7:AY8"/>
    <mergeCell ref="AW7:AX7"/>
    <mergeCell ref="AU7:AU8"/>
    <mergeCell ref="AV7:AV8"/>
    <mergeCell ref="Y7:Y8"/>
    <mergeCell ref="W7:X7"/>
    <mergeCell ref="AA7:AB7"/>
    <mergeCell ref="U7:U8"/>
    <mergeCell ref="AN4:AP6"/>
    <mergeCell ref="AQ4:AT6"/>
    <mergeCell ref="AU4:AX6"/>
    <mergeCell ref="AE7:AF7"/>
    <mergeCell ref="AO7:AO8"/>
    <mergeCell ref="AR7:AR8"/>
    <mergeCell ref="AN7:AN8"/>
    <mergeCell ref="AJ4:AM6"/>
    <mergeCell ref="AG4:AI6"/>
    <mergeCell ref="AH7:AH8"/>
    <mergeCell ref="B2:AC2"/>
    <mergeCell ref="B3:AC3"/>
    <mergeCell ref="F7:F8"/>
    <mergeCell ref="G7:G8"/>
    <mergeCell ref="H7:I7"/>
    <mergeCell ref="C7:C8"/>
    <mergeCell ref="J7:J8"/>
    <mergeCell ref="D7:E7"/>
    <mergeCell ref="U4:X6"/>
    <mergeCell ref="Y4:AF4"/>
    <mergeCell ref="N7:N8"/>
    <mergeCell ref="O7:O8"/>
    <mergeCell ref="P7:Q7"/>
    <mergeCell ref="N4:Q6"/>
    <mergeCell ref="R4:T6"/>
    <mergeCell ref="R7:R8"/>
    <mergeCell ref="S7:S8"/>
    <mergeCell ref="T7:T8"/>
    <mergeCell ref="Y5:AB6"/>
    <mergeCell ref="CJ4:CM6"/>
    <mergeCell ref="CJ7:CK7"/>
    <mergeCell ref="CL7:CM7"/>
    <mergeCell ref="BH7:BI7"/>
    <mergeCell ref="BL7:BM7"/>
    <mergeCell ref="AC5:AF6"/>
    <mergeCell ref="AD7:AD8"/>
    <mergeCell ref="BB4:BE6"/>
    <mergeCell ref="BF4:BI6"/>
    <mergeCell ref="DD4:DH5"/>
    <mergeCell ref="DD6:DD8"/>
    <mergeCell ref="DE6:DH6"/>
    <mergeCell ref="DE7:DE8"/>
    <mergeCell ref="DF7:DG7"/>
  </mergeCells>
  <printOptions horizontalCentered="1"/>
  <pageMargins left="0" right="0" top="0" bottom="0" header="0.15748031496062992" footer="0"/>
  <pageSetup fitToHeight="2" horizontalDpi="600" verticalDpi="600" orientation="landscape" paperSize="9" scale="74" r:id="rId1"/>
  <colBreaks count="4" manualBreakCount="4">
    <brk id="24" max="32" man="1"/>
    <brk id="53" max="32" man="1"/>
    <brk id="77" max="32" man="1"/>
    <brk id="9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статистика</cp:lastModifiedBy>
  <cp:lastPrinted>2017-11-29T12:20:11Z</cp:lastPrinted>
  <dcterms:created xsi:type="dcterms:W3CDTF">2017-11-17T08:56:41Z</dcterms:created>
  <dcterms:modified xsi:type="dcterms:W3CDTF">2018-02-19T12:34:29Z</dcterms:modified>
  <cp:category/>
  <cp:version/>
  <cp:contentType/>
  <cp:contentStatus/>
</cp:coreProperties>
</file>